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\Desktop\"/>
    </mc:Choice>
  </mc:AlternateContent>
  <bookViews>
    <workbookView xWindow="0" yWindow="0" windowWidth="20490" windowHeight="7665"/>
  </bookViews>
  <sheets>
    <sheet name="Mail" sheetId="1" r:id="rId1"/>
    <sheet name="Sklep na šířku" sheetId="2" state="hidden" r:id="rId2"/>
    <sheet name="Sklep na výšku" sheetId="4" state="hidden" r:id="rId3"/>
    <sheet name="Web" sheetId="3" state="hidden" r:id="rId4"/>
  </sheets>
  <definedNames>
    <definedName name="_xlnm.Print_Area" localSheetId="0">Mail!$A$1:$J$40</definedName>
    <definedName name="_xlnm.Print_Area" localSheetId="1">'Sklep na šířku'!$A$1:$R$42</definedName>
    <definedName name="_xlnm.Print_Area" localSheetId="2">'Sklep na výšku'!$A$1:$J$39</definedName>
    <definedName name="_xlnm.Print_Area" localSheetId="3">Web!$A$1:$G$36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G38" i="4"/>
  <c r="F38" i="4"/>
  <c r="E38" i="4"/>
  <c r="D38" i="4"/>
  <c r="C38" i="4"/>
  <c r="B38" i="4"/>
  <c r="A38" i="4"/>
  <c r="H37" i="4"/>
  <c r="G37" i="4"/>
  <c r="F37" i="4"/>
  <c r="E37" i="4"/>
  <c r="D37" i="4"/>
  <c r="C37" i="4"/>
  <c r="B37" i="4"/>
  <c r="A37" i="4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H34" i="4"/>
  <c r="G34" i="4"/>
  <c r="F34" i="4"/>
  <c r="E34" i="4"/>
  <c r="D34" i="4"/>
  <c r="C34" i="4"/>
  <c r="B34" i="4"/>
  <c r="A34" i="4"/>
  <c r="H33" i="4"/>
  <c r="G33" i="4"/>
  <c r="F33" i="4"/>
  <c r="E33" i="4"/>
  <c r="D33" i="4"/>
  <c r="C33" i="4"/>
  <c r="B33" i="4"/>
  <c r="A33" i="4"/>
  <c r="H32" i="4"/>
  <c r="G32" i="4"/>
  <c r="F32" i="4"/>
  <c r="E32" i="4"/>
  <c r="D32" i="4"/>
  <c r="C32" i="4"/>
  <c r="B32" i="4"/>
  <c r="A32" i="4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19" i="4"/>
  <c r="G19" i="4"/>
  <c r="F19" i="4"/>
  <c r="E19" i="4"/>
  <c r="D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H13" i="4"/>
  <c r="G13" i="4"/>
  <c r="F13" i="4"/>
  <c r="E13" i="4"/>
  <c r="D13" i="4"/>
  <c r="C13" i="4"/>
  <c r="B13" i="4"/>
  <c r="A13" i="4"/>
  <c r="H12" i="4"/>
  <c r="G12" i="4"/>
  <c r="F12" i="4"/>
  <c r="E12" i="4"/>
  <c r="D12" i="4"/>
  <c r="C12" i="4"/>
  <c r="B12" i="4"/>
  <c r="A12" i="4"/>
  <c r="H11" i="4"/>
  <c r="G11" i="4"/>
  <c r="F11" i="4"/>
  <c r="E11" i="4"/>
  <c r="D11" i="4"/>
  <c r="C11" i="4"/>
  <c r="B11" i="4"/>
  <c r="A11" i="4"/>
  <c r="H10" i="4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C5" i="4"/>
  <c r="B5" i="4"/>
  <c r="A5" i="4"/>
  <c r="H4" i="4"/>
  <c r="G4" i="4"/>
  <c r="F4" i="4"/>
  <c r="E4" i="4"/>
  <c r="D4" i="4"/>
  <c r="C4" i="4"/>
  <c r="B4" i="4"/>
  <c r="A4" i="4"/>
  <c r="H3" i="4"/>
  <c r="G3" i="4"/>
  <c r="F3" i="4"/>
  <c r="E3" i="4"/>
  <c r="D3" i="4"/>
  <c r="C3" i="4"/>
  <c r="B3" i="4"/>
  <c r="A3" i="4"/>
  <c r="A24" i="2" l="1"/>
  <c r="B24" i="2"/>
  <c r="C24" i="2"/>
  <c r="D24" i="2"/>
  <c r="E24" i="2"/>
  <c r="F24" i="2"/>
  <c r="G24" i="2"/>
  <c r="H24" i="2"/>
  <c r="A23" i="3" l="1"/>
  <c r="B23" i="3"/>
  <c r="C23" i="3"/>
  <c r="D23" i="3"/>
  <c r="E23" i="3"/>
  <c r="F23" i="3"/>
  <c r="G23" i="3"/>
  <c r="H23" i="3"/>
  <c r="A3" i="3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30" i="2"/>
  <c r="B30" i="2"/>
  <c r="C30" i="2"/>
  <c r="D30" i="2"/>
  <c r="E30" i="2"/>
  <c r="F30" i="2"/>
  <c r="G30" i="2"/>
  <c r="H30" i="2"/>
  <c r="C25" i="2"/>
  <c r="C26" i="2"/>
  <c r="C27" i="2"/>
  <c r="C28" i="2"/>
  <c r="A25" i="2"/>
  <c r="B25" i="2"/>
  <c r="D25" i="2"/>
  <c r="E25" i="2"/>
  <c r="F25" i="2"/>
  <c r="G25" i="2"/>
  <c r="H25" i="2"/>
  <c r="A26" i="2"/>
  <c r="B26" i="2"/>
  <c r="D26" i="2"/>
  <c r="E26" i="2"/>
  <c r="F26" i="2"/>
  <c r="G26" i="2"/>
  <c r="H26" i="2"/>
  <c r="A27" i="2"/>
  <c r="B27" i="2"/>
  <c r="D27" i="2"/>
  <c r="E27" i="2"/>
  <c r="F27" i="2"/>
  <c r="G27" i="2"/>
  <c r="H27" i="2"/>
  <c r="B28" i="2"/>
  <c r="D28" i="2"/>
  <c r="E28" i="2"/>
  <c r="F28" i="2"/>
  <c r="G28" i="2"/>
  <c r="H28" i="2"/>
  <c r="A28" i="2"/>
  <c r="C4" i="2"/>
  <c r="C5" i="2"/>
  <c r="C6" i="2"/>
  <c r="C7" i="2"/>
  <c r="C8" i="2"/>
  <c r="C9" i="2"/>
  <c r="C3" i="2"/>
  <c r="C10" i="2"/>
  <c r="A4" i="2"/>
  <c r="B4" i="2"/>
  <c r="D4" i="2"/>
  <c r="E4" i="2"/>
  <c r="F4" i="2"/>
  <c r="G4" i="2"/>
  <c r="H4" i="2"/>
  <c r="A5" i="2"/>
  <c r="B5" i="2"/>
  <c r="D5" i="2"/>
  <c r="E5" i="2"/>
  <c r="F5" i="2"/>
  <c r="G5" i="2"/>
  <c r="H5" i="2"/>
  <c r="A6" i="2"/>
  <c r="B6" i="2"/>
  <c r="D6" i="2"/>
  <c r="E6" i="2"/>
  <c r="F6" i="2"/>
  <c r="G6" i="2"/>
  <c r="H6" i="2"/>
  <c r="A7" i="2"/>
  <c r="B7" i="2"/>
  <c r="D7" i="2"/>
  <c r="E7" i="2"/>
  <c r="F7" i="2"/>
  <c r="G7" i="2"/>
  <c r="H7" i="2"/>
  <c r="A8" i="2"/>
  <c r="B8" i="2"/>
  <c r="D8" i="2"/>
  <c r="E8" i="2"/>
  <c r="F8" i="2"/>
  <c r="G8" i="2"/>
  <c r="H8" i="2"/>
  <c r="A9" i="2"/>
  <c r="B9" i="2"/>
  <c r="D9" i="2"/>
  <c r="E9" i="2"/>
  <c r="F9" i="2"/>
  <c r="G9" i="2"/>
  <c r="H9" i="2"/>
  <c r="B3" i="2"/>
  <c r="D3" i="2"/>
  <c r="E3" i="2"/>
  <c r="F3" i="2"/>
  <c r="G3" i="2"/>
  <c r="H3" i="2"/>
  <c r="A3" i="2"/>
  <c r="I37" i="1"/>
  <c r="J4" i="1"/>
  <c r="J5" i="1"/>
  <c r="J6" i="1"/>
  <c r="J7" i="1"/>
  <c r="J8" i="1"/>
  <c r="J9" i="1"/>
  <c r="J10" i="1"/>
  <c r="J11" i="1"/>
  <c r="J12" i="1"/>
  <c r="J13" i="1"/>
  <c r="J14" i="1"/>
  <c r="J23" i="1"/>
  <c r="J3" i="1"/>
  <c r="J32" i="1" l="1"/>
  <c r="A32" i="3" l="1"/>
  <c r="B32" i="3"/>
  <c r="C32" i="3"/>
  <c r="D32" i="3"/>
  <c r="E32" i="3"/>
  <c r="F32" i="3"/>
  <c r="G32" i="3"/>
  <c r="H32" i="3"/>
  <c r="A38" i="2"/>
  <c r="B38" i="2"/>
  <c r="C38" i="2"/>
  <c r="D38" i="2"/>
  <c r="E38" i="2"/>
  <c r="F38" i="2"/>
  <c r="G38" i="2"/>
  <c r="H38" i="2"/>
  <c r="A15" i="2" l="1"/>
  <c r="A11" i="2"/>
  <c r="A15" i="3" l="1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A21" i="3"/>
  <c r="B21" i="3"/>
  <c r="C21" i="3"/>
  <c r="D21" i="3"/>
  <c r="E21" i="3"/>
  <c r="F21" i="3"/>
  <c r="G21" i="3"/>
  <c r="H21" i="3"/>
  <c r="A22" i="3"/>
  <c r="B22" i="3"/>
  <c r="C22" i="3"/>
  <c r="D22" i="3"/>
  <c r="E22" i="3"/>
  <c r="F22" i="3"/>
  <c r="G22" i="3"/>
  <c r="H22" i="3"/>
  <c r="A24" i="3"/>
  <c r="B24" i="3"/>
  <c r="C24" i="3"/>
  <c r="D24" i="3"/>
  <c r="E24" i="3"/>
  <c r="F24" i="3"/>
  <c r="G24" i="3"/>
  <c r="H24" i="3"/>
  <c r="D29" i="2"/>
  <c r="E29" i="2"/>
  <c r="F29" i="2"/>
  <c r="G29" i="2"/>
  <c r="H29" i="2"/>
  <c r="D31" i="2"/>
  <c r="E31" i="2"/>
  <c r="F31" i="2"/>
  <c r="G31" i="2"/>
  <c r="H31" i="2"/>
  <c r="C29" i="2"/>
  <c r="C31" i="2"/>
  <c r="B29" i="2"/>
  <c r="B31" i="2"/>
  <c r="A29" i="2"/>
  <c r="A31" i="2"/>
  <c r="E14" i="2"/>
  <c r="F14" i="2"/>
  <c r="G14" i="2"/>
  <c r="H14" i="2"/>
  <c r="E15" i="2"/>
  <c r="F15" i="2"/>
  <c r="G15" i="2"/>
  <c r="H15" i="2"/>
  <c r="E16" i="2"/>
  <c r="F16" i="2"/>
  <c r="G16" i="2"/>
  <c r="H16" i="2"/>
  <c r="D11" i="2"/>
  <c r="D12" i="2"/>
  <c r="D13" i="2"/>
  <c r="D14" i="2"/>
  <c r="D15" i="2"/>
  <c r="D16" i="2"/>
  <c r="C11" i="2"/>
  <c r="C12" i="2"/>
  <c r="C13" i="2"/>
  <c r="C14" i="2"/>
  <c r="C15" i="2"/>
  <c r="C16" i="2"/>
  <c r="B10" i="2"/>
  <c r="B11" i="2"/>
  <c r="B12" i="2"/>
  <c r="B13" i="2"/>
  <c r="B14" i="2"/>
  <c r="B15" i="2"/>
  <c r="B16" i="2"/>
  <c r="A16" i="2"/>
  <c r="A14" i="2"/>
  <c r="A12" i="2"/>
  <c r="A13" i="2"/>
  <c r="E11" i="2"/>
  <c r="F11" i="2"/>
  <c r="G11" i="2"/>
  <c r="H11" i="2"/>
  <c r="E12" i="2"/>
  <c r="F12" i="2"/>
  <c r="G12" i="2"/>
  <c r="H12" i="2"/>
  <c r="E13" i="2"/>
  <c r="F13" i="2"/>
  <c r="G13" i="2"/>
  <c r="H13" i="2"/>
  <c r="E10" i="2"/>
  <c r="F10" i="2"/>
  <c r="G10" i="2"/>
  <c r="H10" i="2"/>
  <c r="D10" i="2"/>
  <c r="A10" i="2"/>
  <c r="J16" i="1"/>
  <c r="J17" i="1"/>
  <c r="J18" i="1"/>
  <c r="J19" i="1"/>
  <c r="J20" i="1"/>
  <c r="J21" i="1"/>
  <c r="J22" i="1"/>
  <c r="J24" i="1"/>
  <c r="J15" i="1"/>
  <c r="J36" i="1" l="1"/>
  <c r="A36" i="3" l="1"/>
  <c r="B36" i="3"/>
  <c r="C36" i="3"/>
  <c r="D36" i="3"/>
  <c r="E36" i="3"/>
  <c r="F36" i="3"/>
  <c r="G36" i="3"/>
  <c r="H36" i="3"/>
  <c r="A41" i="2"/>
  <c r="B41" i="2"/>
  <c r="C41" i="2"/>
  <c r="D41" i="2"/>
  <c r="E41" i="2"/>
  <c r="F41" i="2"/>
  <c r="G41" i="2"/>
  <c r="H41" i="2"/>
  <c r="A34" i="3" l="1"/>
  <c r="B34" i="3"/>
  <c r="C34" i="3"/>
  <c r="D34" i="3"/>
  <c r="E34" i="3"/>
  <c r="F34" i="3"/>
  <c r="G34" i="3"/>
  <c r="H34" i="3"/>
  <c r="A40" i="2"/>
  <c r="B40" i="2"/>
  <c r="C40" i="2"/>
  <c r="D40" i="2"/>
  <c r="E40" i="2"/>
  <c r="F40" i="2"/>
  <c r="G40" i="2"/>
  <c r="H40" i="2"/>
  <c r="J34" i="1"/>
  <c r="C17" i="2" l="1"/>
  <c r="C18" i="2"/>
  <c r="A25" i="3" l="1"/>
  <c r="B25" i="3"/>
  <c r="C25" i="3"/>
  <c r="D25" i="3"/>
  <c r="E25" i="3"/>
  <c r="F25" i="3"/>
  <c r="G25" i="3"/>
  <c r="H25" i="3"/>
  <c r="A26" i="3"/>
  <c r="B26" i="3"/>
  <c r="C26" i="3"/>
  <c r="D26" i="3"/>
  <c r="E26" i="3"/>
  <c r="F26" i="3"/>
  <c r="G26" i="3"/>
  <c r="H26" i="3"/>
  <c r="A27" i="3"/>
  <c r="B27" i="3"/>
  <c r="C27" i="3"/>
  <c r="D27" i="3"/>
  <c r="E27" i="3"/>
  <c r="F27" i="3"/>
  <c r="G27" i="3"/>
  <c r="H27" i="3"/>
  <c r="A28" i="3"/>
  <c r="B28" i="3"/>
  <c r="C28" i="3"/>
  <c r="D28" i="3"/>
  <c r="E28" i="3"/>
  <c r="F28" i="3"/>
  <c r="G28" i="3"/>
  <c r="H28" i="3"/>
  <c r="B34" i="2"/>
  <c r="C34" i="2"/>
  <c r="D34" i="2"/>
  <c r="E34" i="2"/>
  <c r="F34" i="2"/>
  <c r="G34" i="2"/>
  <c r="B35" i="2"/>
  <c r="C35" i="2"/>
  <c r="D35" i="2"/>
  <c r="E35" i="2"/>
  <c r="F35" i="2"/>
  <c r="G35" i="2"/>
  <c r="H34" i="2"/>
  <c r="H35" i="2"/>
  <c r="H32" i="2"/>
  <c r="H33" i="2"/>
  <c r="C32" i="2"/>
  <c r="C33" i="2"/>
  <c r="B32" i="2"/>
  <c r="D32" i="2"/>
  <c r="E32" i="2"/>
  <c r="F32" i="2"/>
  <c r="G32" i="2"/>
  <c r="B33" i="2"/>
  <c r="D33" i="2"/>
  <c r="E33" i="2"/>
  <c r="F33" i="2"/>
  <c r="G33" i="2"/>
  <c r="A34" i="2"/>
  <c r="A35" i="2"/>
  <c r="A32" i="2"/>
  <c r="A33" i="2"/>
  <c r="J25" i="1"/>
  <c r="J28" i="1"/>
  <c r="J26" i="1"/>
  <c r="J27" i="1"/>
  <c r="B29" i="3" l="1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3" i="3"/>
  <c r="C33" i="3"/>
  <c r="D33" i="3"/>
  <c r="E33" i="3"/>
  <c r="F33" i="3"/>
  <c r="G33" i="3"/>
  <c r="H33" i="3"/>
  <c r="A29" i="3"/>
  <c r="A30" i="3"/>
  <c r="A31" i="3"/>
  <c r="A33" i="3"/>
  <c r="C36" i="2"/>
  <c r="C37" i="2"/>
  <c r="C39" i="2"/>
  <c r="B36" i="2"/>
  <c r="D36" i="2"/>
  <c r="E36" i="2"/>
  <c r="F36" i="2"/>
  <c r="G36" i="2"/>
  <c r="H36" i="2"/>
  <c r="B37" i="2"/>
  <c r="D37" i="2"/>
  <c r="E37" i="2"/>
  <c r="F37" i="2"/>
  <c r="G37" i="2"/>
  <c r="H37" i="2"/>
  <c r="B39" i="2"/>
  <c r="D39" i="2"/>
  <c r="E39" i="2"/>
  <c r="F39" i="2"/>
  <c r="G39" i="2"/>
  <c r="H39" i="2"/>
  <c r="A36" i="2"/>
  <c r="A37" i="2"/>
  <c r="A39" i="2"/>
  <c r="B17" i="2"/>
  <c r="D17" i="2"/>
  <c r="E17" i="2"/>
  <c r="F17" i="2"/>
  <c r="G17" i="2"/>
  <c r="H17" i="2"/>
  <c r="B18" i="2"/>
  <c r="D18" i="2"/>
  <c r="E18" i="2"/>
  <c r="F18" i="2"/>
  <c r="G18" i="2"/>
  <c r="H18" i="2"/>
  <c r="A17" i="2"/>
  <c r="A18" i="2"/>
  <c r="J29" i="1"/>
  <c r="J30" i="1"/>
  <c r="J31" i="1"/>
  <c r="J33" i="1"/>
  <c r="H35" i="3" l="1"/>
  <c r="C35" i="3" l="1"/>
  <c r="D35" i="3"/>
  <c r="E35" i="3"/>
  <c r="F35" i="3"/>
  <c r="G35" i="3"/>
  <c r="B35" i="3"/>
  <c r="A35" i="3"/>
  <c r="H19" i="2"/>
  <c r="G19" i="2"/>
  <c r="F19" i="2"/>
  <c r="E19" i="2"/>
  <c r="D19" i="2"/>
  <c r="B19" i="2"/>
  <c r="A19" i="2"/>
  <c r="J35" i="1"/>
  <c r="J37" i="1" l="1"/>
</calcChain>
</file>

<file path=xl/sharedStrings.xml><?xml version="1.0" encoding="utf-8"?>
<sst xmlns="http://schemas.openxmlformats.org/spreadsheetml/2006/main" count="196" uniqueCount="59">
  <si>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</si>
  <si>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</si>
  <si>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</si>
  <si>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</si>
  <si>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</si>
  <si>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</si>
  <si>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</si>
  <si>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</si>
  <si>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Veltlínské zelené</t>
  </si>
  <si>
    <t>pozdní sběr</t>
  </si>
  <si>
    <t>André</t>
  </si>
  <si>
    <t>Cabernet Sauvignon</t>
  </si>
  <si>
    <t>Cabernet Moravia</t>
  </si>
  <si>
    <t>CELKEM:</t>
  </si>
  <si>
    <t>počet</t>
  </si>
  <si>
    <t>cena</t>
  </si>
  <si>
    <t>cena za             1 kus</t>
  </si>
  <si>
    <t>vaše jméno</t>
  </si>
  <si>
    <t>moravské zemské víno</t>
  </si>
  <si>
    <t>jméno</t>
  </si>
  <si>
    <t>celkem</t>
  </si>
  <si>
    <t>MZV</t>
  </si>
  <si>
    <t>alk.          % obj.</t>
  </si>
  <si>
    <t xml:space="preserve">cukr       g/l </t>
  </si>
  <si>
    <t>cena         za 1 kus</t>
  </si>
  <si>
    <t>Svatovavřinecké</t>
  </si>
  <si>
    <t>Merlot</t>
  </si>
  <si>
    <t>CELKEM</t>
  </si>
  <si>
    <t>Modrý Portugal</t>
  </si>
  <si>
    <t>Dornfelder</t>
  </si>
  <si>
    <t>Chardonnay sur lie 1</t>
  </si>
  <si>
    <t>Cuvée Růženy</t>
  </si>
  <si>
    <t>Rulandské modré</t>
  </si>
  <si>
    <t>Pinot-Frankovka</t>
  </si>
  <si>
    <t>Frizzante rosé</t>
  </si>
  <si>
    <t>Chardonnay chêne</t>
  </si>
  <si>
    <t>Neuburské</t>
  </si>
  <si>
    <t>kabinet</t>
  </si>
  <si>
    <t>Rulandské šedé</t>
  </si>
  <si>
    <t>Ledové rosé</t>
  </si>
  <si>
    <t>Steinberg</t>
  </si>
  <si>
    <t>Rosé</t>
  </si>
  <si>
    <t>Pinot</t>
  </si>
  <si>
    <t>Frizzante</t>
  </si>
  <si>
    <t>Ryzlink vlašský</t>
  </si>
  <si>
    <t>Rosé 5</t>
  </si>
  <si>
    <t>výběr z hroznů</t>
  </si>
  <si>
    <t>polosuché</t>
  </si>
  <si>
    <t>Fakturační údaje:</t>
  </si>
  <si>
    <t>Jméno a příjmení / Název firmy</t>
  </si>
  <si>
    <t>Adresa trv. bydliště / Sídlo</t>
  </si>
  <si>
    <t>IČO</t>
  </si>
  <si>
    <t>DIČ</t>
  </si>
  <si>
    <t>Telefon</t>
  </si>
  <si>
    <t>Doručovací údaje (pokud se liší od fakturačních údajů):</t>
  </si>
  <si>
    <t>Doručovací adresa</t>
  </si>
  <si>
    <t xml:space="preserve">Vaše osobní údaje zpracováváme pouze pro účely poskytování služeb a vedení účetnictví </t>
  </si>
  <si>
    <t>zpracování a ochrana osobních údajů</t>
  </si>
  <si>
    <t>Strassberg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</si>
</sst>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42" x14ac:knownFonts="1">
    <font>
      <sz val="10"/>
      <name val="Arial"/>
      <charset val="238"/>
    </font>
    <font>
      <sz val="10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5" tint="-0.499984740745262"/>
      <name val="Gill Sans MT"/>
      <family val="2"/>
    </font>
    <font>
      <b/>
      <sz val="10"/>
      <color rgb="FF4F5624"/>
      <name val="Gill Sans MT"/>
      <family val="2"/>
    </font>
    <font>
      <b/>
      <sz val="10"/>
      <color theme="5"/>
      <name val="Gill Sans MT"/>
      <family val="2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6" tint="-0.499984740745262"/>
      <name val="Gill Sans MT"/>
      <family val="2"/>
    </font>
    <font>
      <sz val="10"/>
      <color theme="1" tint="0.249977111117893"/>
      <name val="Gill Sans MT"/>
      <family val="2"/>
      <charset val="238"/>
    </font>
    <font>
      <b/>
      <sz val="10"/>
      <color theme="1" tint="0.249977111117893"/>
      <name val="Gill Sans MT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9F9F9"/>
        <bgColor indexed="64"/>
      </patternFill>
    </fill>
  </fills>
  <borders count="1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/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thin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1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Border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/>
    <xf numFmtId="6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22" fillId="0" borderId="15" xfId="0" applyFont="1" applyBorder="1"/>
    <xf numFmtId="0" fontId="23" fillId="0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vertical="center"/>
    </xf>
    <xf numFmtId="0" fontId="20" fillId="38" borderId="13" xfId="0" applyFont="1" applyFill="1" applyBorder="1" applyAlignment="1">
      <alignment vertical="center"/>
    </xf>
    <xf numFmtId="0" fontId="20" fillId="38" borderId="17" xfId="0" applyFont="1" applyFill="1" applyBorder="1" applyAlignment="1">
      <alignment vertical="center"/>
    </xf>
    <xf numFmtId="0" fontId="20" fillId="37" borderId="14" xfId="0" applyFont="1" applyFill="1" applyBorder="1" applyAlignment="1">
      <alignment vertical="center"/>
    </xf>
    <xf numFmtId="6" fontId="20" fillId="37" borderId="15" xfId="0" applyNumberFormat="1" applyFont="1" applyFill="1" applyBorder="1" applyAlignment="1">
      <alignment horizontal="center" vertical="center"/>
    </xf>
    <xf numFmtId="6" fontId="20" fillId="38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6" fontId="20" fillId="0" borderId="11" xfId="0" applyNumberFormat="1" applyFont="1" applyBorder="1"/>
    <xf numFmtId="0" fontId="20" fillId="38" borderId="14" xfId="0" applyFont="1" applyFill="1" applyBorder="1" applyAlignment="1">
      <alignment vertical="center"/>
    </xf>
    <xf numFmtId="6" fontId="20" fillId="0" borderId="14" xfId="0" applyNumberFormat="1" applyFont="1" applyBorder="1"/>
    <xf numFmtId="0" fontId="35" fillId="0" borderId="14" xfId="0" applyFont="1" applyBorder="1" applyAlignment="1">
      <alignment horizontal="center" vertical="center"/>
    </xf>
    <xf numFmtId="6" fontId="20" fillId="37" borderId="38" xfId="0" applyNumberFormat="1" applyFont="1" applyFill="1" applyBorder="1" applyAlignment="1">
      <alignment horizontal="center" vertical="center"/>
    </xf>
    <xf numFmtId="0" fontId="34" fillId="33" borderId="19" xfId="0" applyFont="1" applyFill="1" applyBorder="1"/>
    <xf numFmtId="164" fontId="34" fillId="33" borderId="20" xfId="0" applyNumberFormat="1" applyFont="1" applyFill="1" applyBorder="1"/>
    <xf numFmtId="0" fontId="28" fillId="0" borderId="33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164" fontId="28" fillId="40" borderId="12" xfId="0" applyNumberFormat="1" applyFont="1" applyFill="1" applyBorder="1" applyAlignment="1">
      <alignment horizontal="center" vertical="center"/>
    </xf>
    <xf numFmtId="0" fontId="29" fillId="40" borderId="33" xfId="0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/>
    </xf>
    <xf numFmtId="6" fontId="20" fillId="38" borderId="15" xfId="0" applyNumberFormat="1" applyFont="1" applyFill="1" applyBorder="1" applyAlignment="1">
      <alignment horizontal="center" vertical="center"/>
    </xf>
    <xf numFmtId="0" fontId="20" fillId="34" borderId="37" xfId="0" applyFont="1" applyFill="1" applyBorder="1" applyProtection="1">
      <protection locked="0"/>
    </xf>
    <xf numFmtId="0" fontId="20" fillId="34" borderId="23" xfId="0" applyFont="1" applyFill="1" applyBorder="1" applyProtection="1">
      <protection locked="0"/>
    </xf>
    <xf numFmtId="0" fontId="20" fillId="34" borderId="19" xfId="0" applyFont="1" applyFill="1" applyBorder="1" applyProtection="1"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6" fontId="20" fillId="38" borderId="10" xfId="0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5" fillId="35" borderId="35" xfId="0" applyFont="1" applyFill="1" applyBorder="1" applyAlignment="1">
      <alignment vertical="center"/>
    </xf>
    <xf numFmtId="0" fontId="25" fillId="35" borderId="1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35" borderId="14" xfId="0" applyFont="1" applyFill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35" borderId="31" xfId="0" applyFont="1" applyFill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35" borderId="28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7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 wrapText="1"/>
    </xf>
    <xf numFmtId="164" fontId="37" fillId="0" borderId="17" xfId="0" applyNumberFormat="1" applyFont="1" applyBorder="1" applyAlignment="1">
      <alignment horizontal="center" vertical="center" wrapText="1"/>
    </xf>
    <xf numFmtId="6" fontId="20" fillId="0" borderId="13" xfId="0" applyNumberFormat="1" applyFont="1" applyBorder="1"/>
    <xf numFmtId="0" fontId="20" fillId="34" borderId="49" xfId="0" applyFont="1" applyFill="1" applyBorder="1" applyProtection="1">
      <protection locked="0"/>
    </xf>
    <xf numFmtId="6" fontId="20" fillId="0" borderId="50" xfId="0" applyNumberFormat="1" applyFont="1" applyBorder="1"/>
    <xf numFmtId="6" fontId="20" fillId="0" borderId="42" xfId="0" applyNumberFormat="1" applyFont="1" applyBorder="1"/>
    <xf numFmtId="0" fontId="25" fillId="0" borderId="48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35" borderId="51" xfId="0" applyFont="1" applyFill="1" applyBorder="1" applyAlignment="1">
      <alignment vertical="center"/>
    </xf>
    <xf numFmtId="0" fontId="25" fillId="35" borderId="11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30" fillId="36" borderId="14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vertical="center"/>
    </xf>
    <xf numFmtId="0" fontId="25" fillId="36" borderId="30" xfId="0" applyFont="1" applyFill="1" applyBorder="1" applyAlignment="1">
      <alignment vertical="center"/>
    </xf>
    <xf numFmtId="0" fontId="25" fillId="36" borderId="31" xfId="0" applyFont="1" applyFill="1" applyBorder="1" applyAlignment="1">
      <alignment vertical="center"/>
    </xf>
    <xf numFmtId="0" fontId="25" fillId="36" borderId="14" xfId="0" applyFont="1" applyFill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36" borderId="43" xfId="0" applyFont="1" applyFill="1" applyBorder="1" applyAlignment="1">
      <alignment vertical="center"/>
    </xf>
    <xf numFmtId="0" fontId="29" fillId="36" borderId="34" xfId="0" applyFont="1" applyFill="1" applyBorder="1" applyAlignment="1">
      <alignment vertical="center"/>
    </xf>
    <xf numFmtId="0" fontId="29" fillId="36" borderId="33" xfId="0" applyFont="1" applyFill="1" applyBorder="1" applyAlignment="1">
      <alignment vertical="center"/>
    </xf>
    <xf numFmtId="0" fontId="29" fillId="36" borderId="32" xfId="0" applyFont="1" applyFill="1" applyBorder="1" applyAlignment="1">
      <alignment vertical="center"/>
    </xf>
    <xf numFmtId="0" fontId="29" fillId="36" borderId="40" xfId="0" applyFont="1" applyFill="1" applyBorder="1" applyAlignment="1">
      <alignment vertical="center"/>
    </xf>
    <xf numFmtId="164" fontId="28" fillId="36" borderId="41" xfId="0" applyNumberFormat="1" applyFont="1" applyFill="1" applyBorder="1" applyAlignment="1">
      <alignment horizontal="center" vertical="center"/>
    </xf>
    <xf numFmtId="164" fontId="28" fillId="36" borderId="44" xfId="0" applyNumberFormat="1" applyFont="1" applyFill="1" applyBorder="1" applyAlignment="1">
      <alignment horizontal="center" vertical="center"/>
    </xf>
    <xf numFmtId="164" fontId="28" fillId="36" borderId="45" xfId="0" applyNumberFormat="1" applyFont="1" applyFill="1" applyBorder="1" applyAlignment="1">
      <alignment horizontal="center" vertical="center"/>
    </xf>
    <xf numFmtId="0" fontId="29" fillId="40" borderId="54" xfId="0" applyFont="1" applyFill="1" applyBorder="1" applyAlignment="1">
      <alignment vertical="center"/>
    </xf>
    <xf numFmtId="0" fontId="28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164" fontId="28" fillId="40" borderId="56" xfId="0" applyNumberFormat="1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25" fillId="35" borderId="59" xfId="0" applyFont="1" applyFill="1" applyBorder="1" applyAlignment="1">
      <alignment vertical="center"/>
    </xf>
    <xf numFmtId="0" fontId="25" fillId="35" borderId="53" xfId="0" applyFont="1" applyFill="1" applyBorder="1" applyAlignment="1">
      <alignment vertical="center"/>
    </xf>
    <xf numFmtId="0" fontId="29" fillId="36" borderId="60" xfId="0" applyFont="1" applyFill="1" applyBorder="1" applyAlignment="1">
      <alignment vertical="center"/>
    </xf>
    <xf numFmtId="0" fontId="28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164" fontId="28" fillId="36" borderId="62" xfId="0" applyNumberFormat="1" applyFont="1" applyFill="1" applyBorder="1" applyAlignment="1">
      <alignment horizontal="center" vertical="center"/>
    </xf>
    <xf numFmtId="0" fontId="25" fillId="0" borderId="63" xfId="0" applyFont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25" fillId="35" borderId="64" xfId="0" applyFont="1" applyFill="1" applyBorder="1" applyAlignment="1">
      <alignment vertical="center"/>
    </xf>
    <xf numFmtId="0" fontId="25" fillId="35" borderId="65" xfId="0" applyFont="1" applyFill="1" applyBorder="1" applyAlignment="1">
      <alignment vertical="center"/>
    </xf>
    <xf numFmtId="0" fontId="29" fillId="36" borderId="66" xfId="0" applyFont="1" applyFill="1" applyBorder="1" applyAlignment="1">
      <alignment vertical="center"/>
    </xf>
    <xf numFmtId="0" fontId="25" fillId="0" borderId="67" xfId="0" applyFont="1" applyBorder="1" applyAlignment="1">
      <alignment vertical="center"/>
    </xf>
    <xf numFmtId="0" fontId="1" fillId="0" borderId="68" xfId="0" applyFont="1" applyBorder="1"/>
    <xf numFmtId="0" fontId="20" fillId="38" borderId="52" xfId="0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6" fontId="20" fillId="38" borderId="69" xfId="0" applyNumberFormat="1" applyFont="1" applyFill="1" applyBorder="1" applyAlignment="1">
      <alignment horizontal="center" vertical="center"/>
    </xf>
    <xf numFmtId="0" fontId="20" fillId="34" borderId="70" xfId="0" applyFont="1" applyFill="1" applyBorder="1" applyProtection="1">
      <protection locked="0"/>
    </xf>
    <xf numFmtId="6" fontId="20" fillId="0" borderId="52" xfId="0" applyNumberFormat="1" applyFont="1" applyBorder="1"/>
    <xf numFmtId="0" fontId="25" fillId="0" borderId="47" xfId="0" applyFont="1" applyFill="1" applyBorder="1" applyAlignment="1">
      <alignment vertical="center"/>
    </xf>
    <xf numFmtId="0" fontId="25" fillId="0" borderId="71" xfId="0" applyFont="1" applyFill="1" applyBorder="1" applyAlignment="1">
      <alignment vertical="center"/>
    </xf>
    <xf numFmtId="0" fontId="20" fillId="0" borderId="72" xfId="0" applyFont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35" borderId="75" xfId="0" applyFont="1" applyFill="1" applyBorder="1" applyAlignment="1">
      <alignment vertical="center"/>
    </xf>
    <xf numFmtId="0" fontId="25" fillId="35" borderId="52" xfId="0" applyFont="1" applyFill="1" applyBorder="1" applyAlignment="1">
      <alignment vertical="center"/>
    </xf>
    <xf numFmtId="0" fontId="20" fillId="0" borderId="76" xfId="0" applyFont="1" applyBorder="1" applyAlignment="1">
      <alignment horizontal="center" vertical="center"/>
    </xf>
    <xf numFmtId="0" fontId="20" fillId="34" borderId="78" xfId="0" applyFont="1" applyFill="1" applyBorder="1" applyProtection="1">
      <protection locked="0"/>
    </xf>
    <xf numFmtId="0" fontId="20" fillId="0" borderId="65" xfId="0" applyFont="1" applyBorder="1" applyAlignment="1">
      <alignment horizontal="center" vertical="center"/>
    </xf>
    <xf numFmtId="0" fontId="20" fillId="34" borderId="80" xfId="0" applyFont="1" applyFill="1" applyBorder="1" applyProtection="1">
      <protection locked="0"/>
    </xf>
    <xf numFmtId="6" fontId="20" fillId="0" borderId="65" xfId="0" applyNumberFormat="1" applyFont="1" applyBorder="1"/>
    <xf numFmtId="0" fontId="35" fillId="0" borderId="11" xfId="0" applyFont="1" applyBorder="1" applyAlignment="1">
      <alignment horizontal="center" vertical="center"/>
    </xf>
    <xf numFmtId="0" fontId="20" fillId="37" borderId="76" xfId="0" applyFont="1" applyFill="1" applyBorder="1" applyAlignment="1">
      <alignment vertical="center"/>
    </xf>
    <xf numFmtId="6" fontId="20" fillId="37" borderId="77" xfId="0" applyNumberFormat="1" applyFont="1" applyFill="1" applyBorder="1" applyAlignment="1">
      <alignment horizontal="center" vertical="center"/>
    </xf>
    <xf numFmtId="0" fontId="20" fillId="37" borderId="21" xfId="0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6" fontId="20" fillId="37" borderId="82" xfId="0" applyNumberFormat="1" applyFont="1" applyFill="1" applyBorder="1" applyAlignment="1">
      <alignment horizontal="center" vertical="center"/>
    </xf>
    <xf numFmtId="0" fontId="20" fillId="34" borderId="83" xfId="0" applyFont="1" applyFill="1" applyBorder="1" applyProtection="1">
      <protection locked="0"/>
    </xf>
    <xf numFmtId="6" fontId="20" fillId="0" borderId="21" xfId="0" applyNumberFormat="1" applyFont="1" applyBorder="1"/>
    <xf numFmtId="0" fontId="20" fillId="37" borderId="29" xfId="0" applyFont="1" applyFill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6" fontId="20" fillId="37" borderId="84" xfId="0" applyNumberFormat="1" applyFont="1" applyFill="1" applyBorder="1" applyAlignment="1">
      <alignment horizontal="center" vertical="center"/>
    </xf>
    <xf numFmtId="0" fontId="20" fillId="34" borderId="85" xfId="0" applyFont="1" applyFill="1" applyBorder="1" applyProtection="1">
      <protection locked="0"/>
    </xf>
    <xf numFmtId="6" fontId="20" fillId="0" borderId="29" xfId="0" applyNumberFormat="1" applyFont="1" applyBorder="1"/>
    <xf numFmtId="0" fontId="20" fillId="39" borderId="21" xfId="0" applyFont="1" applyFill="1" applyBorder="1" applyAlignment="1">
      <alignment vertical="center"/>
    </xf>
    <xf numFmtId="0" fontId="20" fillId="38" borderId="21" xfId="0" applyFont="1" applyFill="1" applyBorder="1" applyAlignment="1">
      <alignment vertical="center"/>
    </xf>
    <xf numFmtId="6" fontId="20" fillId="39" borderId="82" xfId="0" applyNumberFormat="1" applyFont="1" applyFill="1" applyBorder="1" applyAlignment="1">
      <alignment horizontal="center" vertical="center"/>
    </xf>
    <xf numFmtId="0" fontId="20" fillId="38" borderId="65" xfId="0" applyFont="1" applyFill="1" applyBorder="1" applyAlignment="1">
      <alignment vertical="center"/>
    </xf>
    <xf numFmtId="6" fontId="20" fillId="38" borderId="82" xfId="0" applyNumberFormat="1" applyFont="1" applyFill="1" applyBorder="1" applyAlignment="1">
      <alignment horizontal="center" vertical="center"/>
    </xf>
    <xf numFmtId="6" fontId="20" fillId="38" borderId="79" xfId="0" applyNumberFormat="1" applyFont="1" applyFill="1" applyBorder="1" applyAlignment="1">
      <alignment horizontal="center" vertical="center"/>
    </xf>
    <xf numFmtId="0" fontId="29" fillId="40" borderId="86" xfId="0" applyFont="1" applyFill="1" applyBorder="1" applyAlignment="1">
      <alignment vertical="center"/>
    </xf>
    <xf numFmtId="0" fontId="28" fillId="0" borderId="86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164" fontId="28" fillId="40" borderId="81" xfId="0" applyNumberFormat="1" applyFont="1" applyFill="1" applyBorder="1" applyAlignment="1">
      <alignment horizontal="center" vertical="center"/>
    </xf>
    <xf numFmtId="0" fontId="25" fillId="0" borderId="87" xfId="0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25" fillId="35" borderId="88" xfId="0" applyFont="1" applyFill="1" applyBorder="1" applyAlignment="1">
      <alignment vertical="center"/>
    </xf>
    <xf numFmtId="0" fontId="25" fillId="35" borderId="89" xfId="0" applyFont="1" applyFill="1" applyBorder="1" applyAlignment="1">
      <alignment vertical="center"/>
    </xf>
    <xf numFmtId="0" fontId="28" fillId="0" borderId="90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164" fontId="28" fillId="40" borderId="91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9" fillId="40" borderId="90" xfId="0" applyFont="1" applyFill="1" applyBorder="1" applyAlignment="1">
      <alignment vertical="center"/>
    </xf>
    <xf numFmtId="0" fontId="25" fillId="35" borderId="92" xfId="0" applyFont="1" applyFill="1" applyBorder="1" applyAlignment="1">
      <alignment vertical="center"/>
    </xf>
    <xf numFmtId="164" fontId="28" fillId="36" borderId="93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vertical="center"/>
    </xf>
    <xf numFmtId="0" fontId="37" fillId="0" borderId="52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 wrapText="1"/>
    </xf>
    <xf numFmtId="164" fontId="37" fillId="0" borderId="52" xfId="0" applyNumberFormat="1" applyFont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 vertical="center"/>
    </xf>
    <xf numFmtId="0" fontId="29" fillId="40" borderId="94" xfId="0" applyFont="1" applyFill="1" applyBorder="1" applyAlignment="1">
      <alignment vertical="center"/>
    </xf>
    <xf numFmtId="0" fontId="28" fillId="0" borderId="94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164" fontId="28" fillId="40" borderId="95" xfId="0" applyNumberFormat="1" applyFont="1" applyFill="1" applyBorder="1" applyAlignment="1">
      <alignment horizontal="center" vertical="center"/>
    </xf>
    <xf numFmtId="0" fontId="25" fillId="0" borderId="73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35" borderId="96" xfId="0" applyFont="1" applyFill="1" applyBorder="1" applyAlignment="1">
      <alignment vertical="center"/>
    </xf>
    <xf numFmtId="0" fontId="20" fillId="0" borderId="0" xfId="0" applyFont="1" applyBorder="1"/>
    <xf numFmtId="0" fontId="20" fillId="0" borderId="97" xfId="0" applyFont="1" applyBorder="1"/>
    <xf numFmtId="0" fontId="20" fillId="0" borderId="62" xfId="0" applyFont="1" applyBorder="1" applyAlignment="1">
      <alignment horizontal="center" vertical="center"/>
    </xf>
    <xf numFmtId="6" fontId="20" fillId="38" borderId="52" xfId="0" applyNumberFormat="1" applyFont="1" applyFill="1" applyBorder="1" applyAlignment="1">
      <alignment horizontal="center" vertical="center"/>
    </xf>
    <xf numFmtId="6" fontId="20" fillId="0" borderId="98" xfId="0" applyNumberFormat="1" applyFont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6" fontId="20" fillId="38" borderId="99" xfId="0" applyNumberFormat="1" applyFont="1" applyFill="1" applyBorder="1" applyAlignment="1">
      <alignment horizontal="center" vertical="center"/>
    </xf>
    <xf numFmtId="6" fontId="20" fillId="0" borderId="0" xfId="0" applyNumberFormat="1" applyFont="1" applyBorder="1"/>
    <xf numFmtId="6" fontId="20" fillId="0" borderId="96" xfId="0" applyNumberFormat="1" applyFont="1" applyBorder="1"/>
    <xf numFmtId="6" fontId="20" fillId="0" borderId="21" xfId="0" applyNumberFormat="1" applyFont="1" applyFill="1" applyBorder="1"/>
    <xf numFmtId="0" fontId="25" fillId="0" borderId="100" xfId="0" applyFont="1" applyBorder="1" applyAlignment="1">
      <alignment vertical="center"/>
    </xf>
    <xf numFmtId="0" fontId="25" fillId="35" borderId="100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101" xfId="0" applyFont="1" applyBorder="1"/>
    <xf numFmtId="0" fontId="0" fillId="0" borderId="101" xfId="0" applyBorder="1"/>
    <xf numFmtId="0" fontId="0" fillId="0" borderId="102" xfId="0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04" xfId="0" applyFill="1" applyBorder="1" applyAlignment="1">
      <alignment horizontal="left"/>
    </xf>
    <xf numFmtId="0" fontId="0" fillId="0" borderId="106" xfId="0" applyFill="1" applyBorder="1" applyAlignment="1">
      <alignment horizontal="left"/>
    </xf>
    <xf numFmtId="0" fontId="0" fillId="0" borderId="107" xfId="0" applyFill="1" applyBorder="1" applyAlignment="1">
      <alignment horizontal="left"/>
    </xf>
    <xf numFmtId="0" fontId="0" fillId="0" borderId="108" xfId="0" applyFill="1" applyBorder="1" applyAlignment="1">
      <alignment horizontal="left"/>
    </xf>
    <xf numFmtId="0" fontId="0" fillId="0" borderId="109" xfId="0" applyBorder="1"/>
    <xf numFmtId="0" fontId="40" fillId="0" borderId="101" xfId="0" applyFont="1" applyFill="1" applyBorder="1" applyAlignment="1">
      <alignment horizontal="left"/>
    </xf>
    <xf numFmtId="0" fontId="0" fillId="0" borderId="101" xfId="0" applyFill="1" applyBorder="1" applyAlignment="1">
      <alignment horizontal="left"/>
    </xf>
    <xf numFmtId="0" fontId="39" fillId="0" borderId="104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8" fillId="0" borderId="110" xfId="0" applyFont="1" applyFill="1" applyBorder="1" applyAlignment="1">
      <alignment vertical="center"/>
    </xf>
    <xf numFmtId="0" fontId="30" fillId="0" borderId="110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0" fillId="34" borderId="104" xfId="0" applyFill="1" applyBorder="1" applyAlignment="1" applyProtection="1">
      <alignment horizontal="left"/>
      <protection locked="0"/>
    </xf>
    <xf numFmtId="0" fontId="0" fillId="34" borderId="105" xfId="0" applyFill="1" applyBorder="1" applyAlignment="1" applyProtection="1">
      <alignment horizontal="left"/>
      <protection locked="0"/>
    </xf>
    <xf numFmtId="0" fontId="0" fillId="34" borderId="106" xfId="0" applyFill="1" applyBorder="1" applyAlignment="1" applyProtection="1">
      <alignment horizontal="left"/>
      <protection locked="0"/>
    </xf>
    <xf numFmtId="0" fontId="0" fillId="0" borderId="104" xfId="0" applyFill="1" applyBorder="1" applyAlignment="1">
      <alignment horizontal="left"/>
    </xf>
    <xf numFmtId="0" fontId="0" fillId="0" borderId="106" xfId="0" applyFill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1" fillId="0" borderId="0" xfId="42" applyBorder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34" borderId="0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EFEF"/>
      <color rgb="FFEAEAEA"/>
      <color rgb="FFF9F9F9"/>
      <color rgb="FFFDFDFD"/>
      <color rgb="FF4F5624"/>
      <color rgb="FFFFE5E5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lacekkurdejov.cz/ochrana-osobnich-udaj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 x14ac:dyDescent="0.2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 x14ac:dyDescent="0.2">
      <c r="A1" s="269" t="s">
        <v>0</v>
      </c>
      <c r="B1" s="271" t="s">
        <v>1</v>
      </c>
      <c r="C1" s="265" t="s">
        <v>2</v>
      </c>
      <c r="D1" s="271" t="s">
        <v>3</v>
      </c>
      <c r="E1" s="265" t="s">
        <v>4</v>
      </c>
      <c r="F1" s="265" t="s">
        <v>5</v>
      </c>
      <c r="G1" s="265" t="s">
        <v>6</v>
      </c>
      <c r="H1" s="267" t="s">
        <v>16</v>
      </c>
      <c r="I1" s="273" t="s">
        <v>17</v>
      </c>
      <c r="J1" s="273"/>
      <c r="K1" s="269"/>
      <c r="L1" s="269"/>
      <c r="M1" s="11"/>
      <c r="N1" s="9"/>
      <c r="O1" s="9"/>
      <c r="P1" s="10"/>
    </row>
    <row r="2" spans="1:16" ht="20.25" customHeight="1" thickBot="1" x14ac:dyDescent="0.25">
      <c r="A2" s="270"/>
      <c r="B2" s="272"/>
      <c r="C2" s="266"/>
      <c r="D2" s="272"/>
      <c r="E2" s="266"/>
      <c r="F2" s="266"/>
      <c r="G2" s="266"/>
      <c r="H2" s="268"/>
      <c r="I2" s="5" t="s">
        <v>14</v>
      </c>
      <c r="J2" s="5" t="s">
        <v>15</v>
      </c>
      <c r="K2" s="7"/>
      <c r="L2" s="7"/>
      <c r="M2" s="11"/>
      <c r="N2" s="7"/>
      <c r="O2" s="7"/>
      <c r="P2" s="7"/>
    </row>
    <row r="3" spans="1:16" ht="20.25" customHeight="1" thickTop="1" x14ac:dyDescent="0.2">
      <c r="A3" s="168" t="s">
        <v>43</v>
      </c>
      <c r="B3" s="162">
        <v>2019</v>
      </c>
      <c r="C3" s="162" t="s">
        <v>18</v>
      </c>
      <c r="D3" s="162" t="s">
        <v>47</v>
      </c>
      <c r="E3" s="162">
        <v>12.5</v>
      </c>
      <c r="F3" s="162">
        <v>11.8</v>
      </c>
      <c r="G3" s="162">
        <v>7.1</v>
      </c>
      <c r="H3" s="169">
        <v>150</v>
      </c>
      <c r="I3" s="163"/>
      <c r="J3" s="179">
        <f>I3*H3</f>
        <v>0</v>
      </c>
      <c r="K3" s="221"/>
      <c r="L3" s="221"/>
      <c r="M3" s="11"/>
      <c r="N3" s="221"/>
      <c r="O3" s="221"/>
      <c r="P3" s="221"/>
    </row>
    <row r="4" spans="1:16" ht="20.25" customHeight="1" x14ac:dyDescent="0.2">
      <c r="A4" s="175" t="s">
        <v>40</v>
      </c>
      <c r="B4" s="176">
        <v>2019</v>
      </c>
      <c r="C4" s="176" t="s">
        <v>18</v>
      </c>
      <c r="D4" s="176" t="s">
        <v>7</v>
      </c>
      <c r="E4" s="176">
        <v>12.5</v>
      </c>
      <c r="F4" s="176">
        <v>3.9</v>
      </c>
      <c r="G4" s="176">
        <v>6.2</v>
      </c>
      <c r="H4" s="177">
        <v>170</v>
      </c>
      <c r="I4" s="178"/>
      <c r="J4" s="179">
        <f t="shared" ref="J4:J14" si="0">I4*H4</f>
        <v>0</v>
      </c>
      <c r="K4" s="221"/>
      <c r="L4" s="221"/>
      <c r="M4" s="11"/>
      <c r="N4" s="221"/>
      <c r="O4" s="221"/>
      <c r="P4" s="221"/>
    </row>
    <row r="5" spans="1:16" ht="20.25" customHeight="1" x14ac:dyDescent="0.2">
      <c r="A5" s="175" t="s">
        <v>8</v>
      </c>
      <c r="B5" s="176">
        <v>2019</v>
      </c>
      <c r="C5" s="176" t="s">
        <v>37</v>
      </c>
      <c r="D5" s="176" t="s">
        <v>7</v>
      </c>
      <c r="E5" s="176">
        <v>11.5</v>
      </c>
      <c r="F5" s="176">
        <v>5</v>
      </c>
      <c r="G5" s="176">
        <v>6.2</v>
      </c>
      <c r="H5" s="177">
        <v>160</v>
      </c>
      <c r="I5" s="178"/>
      <c r="J5" s="179">
        <f t="shared" si="0"/>
        <v>0</v>
      </c>
      <c r="K5" s="221"/>
      <c r="L5" s="221"/>
      <c r="M5" s="11"/>
      <c r="N5" s="221"/>
      <c r="O5" s="221"/>
      <c r="P5" s="221"/>
    </row>
    <row r="6" spans="1:16" ht="20.25" customHeight="1" x14ac:dyDescent="0.2">
      <c r="A6" s="175" t="s">
        <v>36</v>
      </c>
      <c r="B6" s="176">
        <v>2019</v>
      </c>
      <c r="C6" s="176" t="s">
        <v>37</v>
      </c>
      <c r="D6" s="176" t="s">
        <v>7</v>
      </c>
      <c r="E6" s="176">
        <v>11.5</v>
      </c>
      <c r="F6" s="176">
        <v>4.5999999999999996</v>
      </c>
      <c r="G6" s="176">
        <v>5.9</v>
      </c>
      <c r="H6" s="177">
        <v>180</v>
      </c>
      <c r="I6" s="178"/>
      <c r="J6" s="179">
        <f t="shared" si="0"/>
        <v>0</v>
      </c>
      <c r="K6" s="221"/>
      <c r="L6" s="221"/>
      <c r="M6" s="11"/>
      <c r="N6" s="221"/>
      <c r="O6" s="221"/>
      <c r="P6" s="221"/>
    </row>
    <row r="7" spans="1:16" ht="20.25" customHeight="1" x14ac:dyDescent="0.2">
      <c r="A7" s="170" t="s">
        <v>44</v>
      </c>
      <c r="B7" s="171">
        <v>2019</v>
      </c>
      <c r="C7" s="171" t="s">
        <v>18</v>
      </c>
      <c r="D7" s="171" t="s">
        <v>7</v>
      </c>
      <c r="E7" s="171">
        <v>12</v>
      </c>
      <c r="F7" s="171">
        <v>7.4</v>
      </c>
      <c r="G7" s="171">
        <v>6.8</v>
      </c>
      <c r="H7" s="172">
        <v>160</v>
      </c>
      <c r="I7" s="173"/>
      <c r="J7" s="174">
        <f t="shared" si="0"/>
        <v>0</v>
      </c>
      <c r="K7" s="221"/>
      <c r="L7" s="221"/>
      <c r="M7" s="11"/>
      <c r="N7" s="221"/>
      <c r="O7" s="221"/>
      <c r="P7" s="221"/>
    </row>
    <row r="8" spans="1:16" ht="20.25" customHeight="1" x14ac:dyDescent="0.2">
      <c r="A8" s="170" t="s">
        <v>38</v>
      </c>
      <c r="B8" s="171">
        <v>2019</v>
      </c>
      <c r="C8" s="171" t="s">
        <v>9</v>
      </c>
      <c r="D8" s="171" t="s">
        <v>7</v>
      </c>
      <c r="E8" s="171">
        <v>13.5</v>
      </c>
      <c r="F8" s="171">
        <v>7.6</v>
      </c>
      <c r="G8" s="171">
        <v>5.9</v>
      </c>
      <c r="H8" s="172">
        <v>180</v>
      </c>
      <c r="I8" s="173"/>
      <c r="J8" s="174">
        <f t="shared" si="0"/>
        <v>0</v>
      </c>
      <c r="K8" s="221"/>
      <c r="L8" s="221"/>
      <c r="M8" s="11"/>
      <c r="N8" s="221"/>
      <c r="O8" s="221"/>
      <c r="P8" s="221"/>
    </row>
    <row r="9" spans="1:16" ht="20.25" customHeight="1" x14ac:dyDescent="0.2">
      <c r="A9" s="180" t="s">
        <v>45</v>
      </c>
      <c r="B9" s="171">
        <v>2019</v>
      </c>
      <c r="C9" s="171" t="s">
        <v>18</v>
      </c>
      <c r="D9" s="171" t="s">
        <v>7</v>
      </c>
      <c r="E9" s="171">
        <v>12</v>
      </c>
      <c r="F9" s="171">
        <v>4.9000000000000004</v>
      </c>
      <c r="G9" s="171">
        <v>6.2</v>
      </c>
      <c r="H9" s="182">
        <v>180</v>
      </c>
      <c r="I9" s="173"/>
      <c r="J9" s="174">
        <f t="shared" si="0"/>
        <v>0</v>
      </c>
      <c r="K9" s="221"/>
      <c r="L9" s="221"/>
      <c r="M9" s="11"/>
      <c r="N9" s="221"/>
      <c r="O9" s="221"/>
      <c r="P9" s="221"/>
    </row>
    <row r="10" spans="1:16" ht="20.25" customHeight="1" x14ac:dyDescent="0.2">
      <c r="A10" s="181" t="s">
        <v>28</v>
      </c>
      <c r="B10" s="171">
        <v>2019</v>
      </c>
      <c r="C10" s="171" t="s">
        <v>18</v>
      </c>
      <c r="D10" s="171" t="s">
        <v>7</v>
      </c>
      <c r="E10" s="171">
        <v>13.5</v>
      </c>
      <c r="F10" s="171">
        <v>0</v>
      </c>
      <c r="G10" s="171">
        <v>5</v>
      </c>
      <c r="H10" s="184">
        <v>160</v>
      </c>
      <c r="I10" s="173"/>
      <c r="J10" s="174">
        <f t="shared" si="0"/>
        <v>0</v>
      </c>
      <c r="K10" s="221"/>
      <c r="L10" s="221"/>
      <c r="M10" s="11"/>
      <c r="N10" s="221"/>
      <c r="O10" s="221"/>
      <c r="P10" s="221"/>
    </row>
    <row r="11" spans="1:16" ht="20.25" customHeight="1" x14ac:dyDescent="0.2">
      <c r="A11" s="181" t="s">
        <v>29</v>
      </c>
      <c r="B11" s="171">
        <v>2019</v>
      </c>
      <c r="C11" s="171" t="s">
        <v>18</v>
      </c>
      <c r="D11" s="171" t="s">
        <v>7</v>
      </c>
      <c r="E11" s="171">
        <v>13</v>
      </c>
      <c r="F11" s="171">
        <v>0.2</v>
      </c>
      <c r="G11" s="171">
        <v>5.3</v>
      </c>
      <c r="H11" s="184">
        <v>180</v>
      </c>
      <c r="I11" s="173"/>
      <c r="J11" s="174">
        <f t="shared" si="0"/>
        <v>0</v>
      </c>
      <c r="K11" s="221"/>
      <c r="L11" s="221"/>
      <c r="M11" s="11"/>
      <c r="N11" s="221"/>
      <c r="O11" s="221"/>
      <c r="P11" s="221"/>
    </row>
    <row r="12" spans="1:16" ht="20.25" customHeight="1" x14ac:dyDescent="0.2">
      <c r="A12" s="181" t="s">
        <v>58</v>
      </c>
      <c r="B12" s="171">
        <v>2019</v>
      </c>
      <c r="C12" s="171" t="s">
        <v>18</v>
      </c>
      <c r="D12" s="171" t="s">
        <v>7</v>
      </c>
      <c r="E12" s="171">
        <v>12.5</v>
      </c>
      <c r="F12" s="171">
        <v>0</v>
      </c>
      <c r="G12" s="171">
        <v>5.4</v>
      </c>
      <c r="H12" s="184">
        <v>160</v>
      </c>
      <c r="I12" s="173"/>
      <c r="J12" s="174">
        <f t="shared" si="0"/>
        <v>0</v>
      </c>
      <c r="K12" s="221"/>
      <c r="L12" s="221"/>
      <c r="M12" s="11"/>
      <c r="N12" s="221"/>
      <c r="O12" s="221"/>
      <c r="P12" s="221"/>
    </row>
    <row r="13" spans="1:16" ht="20.25" customHeight="1" x14ac:dyDescent="0.2">
      <c r="A13" s="181" t="s">
        <v>26</v>
      </c>
      <c r="B13" s="171">
        <v>2019</v>
      </c>
      <c r="C13" s="171" t="s">
        <v>46</v>
      </c>
      <c r="D13" s="171" t="s">
        <v>7</v>
      </c>
      <c r="E13" s="171">
        <v>13.5</v>
      </c>
      <c r="F13" s="171">
        <v>0.4</v>
      </c>
      <c r="G13" s="171">
        <v>5.3</v>
      </c>
      <c r="H13" s="184">
        <v>210</v>
      </c>
      <c r="I13" s="173"/>
      <c r="J13" s="174">
        <f t="shared" si="0"/>
        <v>0</v>
      </c>
      <c r="K13" s="221"/>
      <c r="L13" s="221"/>
      <c r="M13" s="11"/>
      <c r="N13" s="221"/>
      <c r="O13" s="221"/>
      <c r="P13" s="221"/>
    </row>
    <row r="14" spans="1:16" ht="20.25" customHeight="1" thickBot="1" x14ac:dyDescent="0.25">
      <c r="A14" s="181" t="s">
        <v>10</v>
      </c>
      <c r="B14" s="171">
        <v>2019</v>
      </c>
      <c r="C14" s="171" t="s">
        <v>18</v>
      </c>
      <c r="D14" s="222" t="s">
        <v>7</v>
      </c>
      <c r="E14" s="222">
        <v>12.5</v>
      </c>
      <c r="F14" s="222">
        <v>0.1</v>
      </c>
      <c r="G14" s="222">
        <v>5.8</v>
      </c>
      <c r="H14" s="184">
        <v>180</v>
      </c>
      <c r="I14" s="173"/>
      <c r="J14" s="230">
        <f t="shared" si="0"/>
        <v>0</v>
      </c>
      <c r="K14" s="221"/>
      <c r="L14" s="221"/>
      <c r="M14" s="11"/>
      <c r="N14" s="221"/>
      <c r="O14" s="221"/>
      <c r="P14" s="221"/>
    </row>
    <row r="15" spans="1:16" ht="20.25" customHeight="1" thickTop="1" x14ac:dyDescent="0.2">
      <c r="A15" s="168" t="s">
        <v>31</v>
      </c>
      <c r="B15" s="162">
        <v>2018</v>
      </c>
      <c r="C15" s="162" t="s">
        <v>18</v>
      </c>
      <c r="D15" s="162" t="s">
        <v>7</v>
      </c>
      <c r="E15" s="162">
        <v>12</v>
      </c>
      <c r="F15" s="162">
        <v>1.9</v>
      </c>
      <c r="G15" s="162">
        <v>5.0999999999999996</v>
      </c>
      <c r="H15" s="169">
        <v>150</v>
      </c>
      <c r="I15" s="163"/>
      <c r="J15" s="231">
        <f>I15*H15</f>
        <v>0</v>
      </c>
      <c r="K15" s="116"/>
      <c r="L15" s="116"/>
      <c r="M15" s="11"/>
      <c r="N15" s="116"/>
      <c r="O15" s="116"/>
      <c r="P15" s="116"/>
    </row>
    <row r="16" spans="1:16" ht="20.25" customHeight="1" x14ac:dyDescent="0.2">
      <c r="A16" s="175" t="s">
        <v>40</v>
      </c>
      <c r="B16" s="176">
        <v>2018</v>
      </c>
      <c r="C16" s="176" t="s">
        <v>18</v>
      </c>
      <c r="D16" s="176" t="s">
        <v>7</v>
      </c>
      <c r="E16" s="176">
        <v>12.5</v>
      </c>
      <c r="F16" s="176">
        <v>1.4</v>
      </c>
      <c r="G16" s="176">
        <v>5.3</v>
      </c>
      <c r="H16" s="177">
        <v>170</v>
      </c>
      <c r="I16" s="178"/>
      <c r="J16" s="179">
        <f t="shared" ref="J16:J24" si="1">I16*H16</f>
        <v>0</v>
      </c>
      <c r="K16" s="155"/>
      <c r="L16" s="155"/>
      <c r="M16" s="11"/>
      <c r="N16" s="155"/>
      <c r="O16" s="155"/>
      <c r="P16" s="155"/>
    </row>
    <row r="17" spans="1:16" ht="20.25" customHeight="1" x14ac:dyDescent="0.2">
      <c r="A17" s="170" t="s">
        <v>36</v>
      </c>
      <c r="B17" s="171">
        <v>2018</v>
      </c>
      <c r="C17" s="171" t="s">
        <v>37</v>
      </c>
      <c r="D17" s="171" t="s">
        <v>7</v>
      </c>
      <c r="E17" s="171">
        <v>11.5</v>
      </c>
      <c r="F17" s="171">
        <v>4.5999999999999996</v>
      </c>
      <c r="G17" s="171">
        <v>6.1</v>
      </c>
      <c r="H17" s="172">
        <v>180</v>
      </c>
      <c r="I17" s="173"/>
      <c r="J17" s="174">
        <f t="shared" si="1"/>
        <v>0</v>
      </c>
      <c r="K17" s="155"/>
      <c r="L17" s="155"/>
      <c r="M17" s="11"/>
      <c r="N17" s="155"/>
      <c r="O17" s="155"/>
      <c r="P17" s="155"/>
    </row>
    <row r="18" spans="1:16" ht="20.25" customHeight="1" x14ac:dyDescent="0.2">
      <c r="A18" s="170" t="s">
        <v>38</v>
      </c>
      <c r="B18" s="171">
        <v>2018</v>
      </c>
      <c r="C18" s="171" t="s">
        <v>9</v>
      </c>
      <c r="D18" s="171" t="s">
        <v>7</v>
      </c>
      <c r="E18" s="171">
        <v>12</v>
      </c>
      <c r="F18" s="171">
        <v>3.9</v>
      </c>
      <c r="G18" s="171">
        <v>5.6</v>
      </c>
      <c r="H18" s="172">
        <v>180</v>
      </c>
      <c r="I18" s="173"/>
      <c r="J18" s="174">
        <f t="shared" si="1"/>
        <v>0</v>
      </c>
      <c r="K18" s="155"/>
      <c r="L18" s="155"/>
      <c r="M18" s="11"/>
      <c r="N18" s="155"/>
      <c r="O18" s="155"/>
      <c r="P18" s="155"/>
    </row>
    <row r="19" spans="1:16" ht="20.25" customHeight="1" x14ac:dyDescent="0.2">
      <c r="A19" s="180" t="s">
        <v>34</v>
      </c>
      <c r="B19" s="171">
        <v>2018</v>
      </c>
      <c r="C19" s="171" t="s">
        <v>18</v>
      </c>
      <c r="D19" s="171" t="s">
        <v>7</v>
      </c>
      <c r="E19" s="171">
        <v>12</v>
      </c>
      <c r="F19" s="171">
        <v>7.1</v>
      </c>
      <c r="G19" s="171">
        <v>6.6</v>
      </c>
      <c r="H19" s="182">
        <v>150</v>
      </c>
      <c r="I19" s="173"/>
      <c r="J19" s="174">
        <f t="shared" si="1"/>
        <v>0</v>
      </c>
      <c r="K19" s="155"/>
      <c r="L19" s="155"/>
      <c r="M19" s="11"/>
      <c r="N19" s="155"/>
      <c r="O19" s="155"/>
      <c r="P19" s="155"/>
    </row>
    <row r="20" spans="1:16" ht="20.25" customHeight="1" x14ac:dyDescent="0.2">
      <c r="A20" s="180" t="s">
        <v>39</v>
      </c>
      <c r="B20" s="171">
        <v>2018</v>
      </c>
      <c r="C20" s="171" t="s">
        <v>18</v>
      </c>
      <c r="D20" s="171" t="s">
        <v>7</v>
      </c>
      <c r="E20" s="171">
        <v>11.5</v>
      </c>
      <c r="F20" s="171">
        <v>4.8</v>
      </c>
      <c r="G20" s="171">
        <v>6.5</v>
      </c>
      <c r="H20" s="182">
        <v>180</v>
      </c>
      <c r="I20" s="173"/>
      <c r="J20" s="174">
        <f t="shared" si="1"/>
        <v>0</v>
      </c>
      <c r="K20" s="155"/>
      <c r="L20" s="155"/>
      <c r="M20" s="11"/>
      <c r="N20" s="155"/>
      <c r="O20" s="155"/>
      <c r="P20" s="155"/>
    </row>
    <row r="21" spans="1:16" ht="20.25" customHeight="1" x14ac:dyDescent="0.2">
      <c r="A21" s="180" t="s">
        <v>41</v>
      </c>
      <c r="B21" s="171">
        <v>2018</v>
      </c>
      <c r="C21" s="171" t="s">
        <v>18</v>
      </c>
      <c r="D21" s="171" t="s">
        <v>7</v>
      </c>
      <c r="E21" s="171">
        <v>11.5</v>
      </c>
      <c r="F21" s="171">
        <v>0.9</v>
      </c>
      <c r="G21" s="171">
        <v>6.6</v>
      </c>
      <c r="H21" s="182">
        <v>150</v>
      </c>
      <c r="I21" s="173"/>
      <c r="J21" s="174">
        <f t="shared" si="1"/>
        <v>0</v>
      </c>
      <c r="K21" s="155"/>
      <c r="L21" s="155"/>
      <c r="M21" s="11"/>
      <c r="N21" s="155"/>
      <c r="O21" s="155"/>
      <c r="P21" s="155"/>
    </row>
    <row r="22" spans="1:16" ht="20.25" customHeight="1" x14ac:dyDescent="0.2">
      <c r="A22" s="181" t="s">
        <v>26</v>
      </c>
      <c r="B22" s="171">
        <v>2018</v>
      </c>
      <c r="C22" s="171" t="s">
        <v>9</v>
      </c>
      <c r="D22" s="171" t="s">
        <v>7</v>
      </c>
      <c r="E22" s="171">
        <v>12.5</v>
      </c>
      <c r="F22" s="171">
        <v>0.3</v>
      </c>
      <c r="G22" s="171">
        <v>5.9</v>
      </c>
      <c r="H22" s="184">
        <v>180</v>
      </c>
      <c r="I22" s="173"/>
      <c r="J22" s="174">
        <f t="shared" si="1"/>
        <v>0</v>
      </c>
      <c r="K22" s="155"/>
      <c r="L22" s="155"/>
      <c r="M22" s="11"/>
      <c r="N22" s="155"/>
      <c r="O22" s="155"/>
      <c r="P22" s="155"/>
    </row>
    <row r="23" spans="1:16" ht="20.25" customHeight="1" x14ac:dyDescent="0.2">
      <c r="A23" s="227" t="s">
        <v>10</v>
      </c>
      <c r="B23" s="222">
        <v>2018</v>
      </c>
      <c r="C23" s="222" t="s">
        <v>18</v>
      </c>
      <c r="D23" s="222" t="s">
        <v>7</v>
      </c>
      <c r="E23" s="222">
        <v>12</v>
      </c>
      <c r="F23" s="222">
        <v>0.1</v>
      </c>
      <c r="G23" s="222">
        <v>5.9</v>
      </c>
      <c r="H23" s="228">
        <v>160</v>
      </c>
      <c r="I23" s="95"/>
      <c r="J23" s="229">
        <f t="shared" si="1"/>
        <v>0</v>
      </c>
      <c r="K23" s="221"/>
      <c r="L23" s="221"/>
      <c r="M23" s="11"/>
      <c r="N23" s="221"/>
      <c r="O23" s="221"/>
      <c r="P23" s="221"/>
    </row>
    <row r="24" spans="1:16" ht="20.25" customHeight="1" thickBot="1" x14ac:dyDescent="0.25">
      <c r="A24" s="183" t="s">
        <v>42</v>
      </c>
      <c r="B24" s="164">
        <v>2018</v>
      </c>
      <c r="C24" s="164" t="s">
        <v>18</v>
      </c>
      <c r="D24" s="164" t="s">
        <v>7</v>
      </c>
      <c r="E24" s="164">
        <v>12.5</v>
      </c>
      <c r="F24" s="164">
        <v>0.1</v>
      </c>
      <c r="G24" s="164">
        <v>5.9</v>
      </c>
      <c r="H24" s="185">
        <v>230</v>
      </c>
      <c r="I24" s="165"/>
      <c r="J24" s="166">
        <f t="shared" si="1"/>
        <v>0</v>
      </c>
      <c r="K24" s="155"/>
      <c r="L24" s="155"/>
      <c r="M24" s="11"/>
      <c r="N24" s="155"/>
      <c r="O24" s="155"/>
      <c r="P24" s="155"/>
    </row>
    <row r="25" spans="1:16" ht="20.25" customHeight="1" thickTop="1" x14ac:dyDescent="0.2">
      <c r="A25" s="32" t="s">
        <v>25</v>
      </c>
      <c r="B25" s="4">
        <v>2017</v>
      </c>
      <c r="C25" s="2" t="s">
        <v>18</v>
      </c>
      <c r="D25" s="2" t="s">
        <v>7</v>
      </c>
      <c r="E25" s="167">
        <v>13</v>
      </c>
      <c r="F25" s="2">
        <v>0.2</v>
      </c>
      <c r="G25" s="2">
        <v>4.8</v>
      </c>
      <c r="H25" s="68">
        <v>160</v>
      </c>
      <c r="I25" s="62"/>
      <c r="J25" s="40">
        <f t="shared" ref="J25:J26" si="2">I25*H25</f>
        <v>0</v>
      </c>
      <c r="K25" s="64"/>
      <c r="L25" s="64"/>
      <c r="M25" s="11"/>
      <c r="N25" s="64"/>
      <c r="O25" s="64"/>
      <c r="P25" s="64"/>
    </row>
    <row r="26" spans="1:16" ht="20.25" customHeight="1" x14ac:dyDescent="0.2">
      <c r="A26" s="32" t="s">
        <v>26</v>
      </c>
      <c r="B26" s="2">
        <v>2017</v>
      </c>
      <c r="C26" s="2" t="s">
        <v>18</v>
      </c>
      <c r="D26" s="2" t="s">
        <v>7</v>
      </c>
      <c r="E26" s="2">
        <v>12.5</v>
      </c>
      <c r="F26" s="2">
        <v>0.1</v>
      </c>
      <c r="G26" s="2">
        <v>5.7</v>
      </c>
      <c r="H26" s="68">
        <v>180</v>
      </c>
      <c r="I26" s="62"/>
      <c r="J26" s="40">
        <f t="shared" si="2"/>
        <v>0</v>
      </c>
      <c r="K26" s="64"/>
      <c r="L26" s="64"/>
      <c r="M26" s="11"/>
      <c r="N26" s="64"/>
      <c r="O26" s="64"/>
      <c r="P26" s="64"/>
    </row>
    <row r="27" spans="1:16" ht="20.25" customHeight="1" x14ac:dyDescent="0.2">
      <c r="A27" s="32" t="s">
        <v>10</v>
      </c>
      <c r="B27" s="2">
        <v>2017</v>
      </c>
      <c r="C27" s="2" t="s">
        <v>18</v>
      </c>
      <c r="D27" s="2" t="s">
        <v>7</v>
      </c>
      <c r="E27" s="2">
        <v>13</v>
      </c>
      <c r="F27" s="2">
        <v>0</v>
      </c>
      <c r="G27" s="2">
        <v>6.2</v>
      </c>
      <c r="H27" s="68">
        <v>180</v>
      </c>
      <c r="I27" s="62"/>
      <c r="J27" s="40">
        <f t="shared" ref="J27" si="3">I27*H27</f>
        <v>0</v>
      </c>
      <c r="K27" s="64"/>
      <c r="L27" s="64"/>
      <c r="M27" s="11"/>
      <c r="N27" s="64"/>
      <c r="O27" s="64"/>
      <c r="P27" s="64"/>
    </row>
    <row r="28" spans="1:16" ht="20.25" customHeight="1" thickBot="1" x14ac:dyDescent="0.25">
      <c r="A28" s="147" t="s">
        <v>32</v>
      </c>
      <c r="B28" s="148">
        <v>2017</v>
      </c>
      <c r="C28" s="148" t="s">
        <v>18</v>
      </c>
      <c r="D28" s="148" t="s">
        <v>7</v>
      </c>
      <c r="E28" s="148">
        <v>12.5</v>
      </c>
      <c r="F28" s="148">
        <v>0.1</v>
      </c>
      <c r="G28" s="148">
        <v>5.3</v>
      </c>
      <c r="H28" s="149">
        <v>210</v>
      </c>
      <c r="I28" s="150"/>
      <c r="J28" s="151">
        <f t="shared" ref="J28" si="4">I28*H28</f>
        <v>0</v>
      </c>
      <c r="K28" s="64"/>
      <c r="L28" s="64"/>
      <c r="M28" s="11"/>
      <c r="N28" s="64"/>
      <c r="O28" s="64"/>
      <c r="P28" s="64"/>
    </row>
    <row r="29" spans="1:16" ht="22.5" customHeight="1" thickTop="1" x14ac:dyDescent="0.2">
      <c r="A29" s="35" t="s">
        <v>35</v>
      </c>
      <c r="B29" s="4">
        <v>2016</v>
      </c>
      <c r="C29" s="4" t="s">
        <v>9</v>
      </c>
      <c r="D29" s="4" t="s">
        <v>7</v>
      </c>
      <c r="E29" s="4">
        <v>12.5</v>
      </c>
      <c r="F29" s="4">
        <v>4.0999999999999996</v>
      </c>
      <c r="G29" s="4">
        <v>4.7</v>
      </c>
      <c r="H29" s="36">
        <v>180</v>
      </c>
      <c r="I29" s="63"/>
      <c r="J29" s="42">
        <f t="shared" ref="J29:J34" si="5">I29*H29</f>
        <v>0</v>
      </c>
      <c r="K29" s="13"/>
      <c r="L29" s="12"/>
      <c r="M29" s="11"/>
      <c r="N29" s="12"/>
      <c r="O29" s="13"/>
      <c r="P29" s="12"/>
    </row>
    <row r="30" spans="1:16" ht="22.5" customHeight="1" x14ac:dyDescent="0.2">
      <c r="A30" s="41" t="s">
        <v>26</v>
      </c>
      <c r="B30" s="4">
        <v>2016</v>
      </c>
      <c r="C30" s="43" t="s">
        <v>18</v>
      </c>
      <c r="D30" s="4" t="s">
        <v>7</v>
      </c>
      <c r="E30" s="4">
        <v>13.5</v>
      </c>
      <c r="F30" s="4">
        <v>0.1</v>
      </c>
      <c r="G30" s="4">
        <v>5</v>
      </c>
      <c r="H30" s="60">
        <v>160</v>
      </c>
      <c r="I30" s="63"/>
      <c r="J30" s="42">
        <f t="shared" si="5"/>
        <v>0</v>
      </c>
      <c r="K30" s="13"/>
      <c r="L30" s="12"/>
      <c r="M30" s="11"/>
      <c r="N30" s="12"/>
      <c r="O30" s="13"/>
      <c r="P30" s="12"/>
    </row>
    <row r="31" spans="1:16" ht="22.5" customHeight="1" x14ac:dyDescent="0.2">
      <c r="A31" s="41" t="s">
        <v>12</v>
      </c>
      <c r="B31" s="4">
        <v>2016</v>
      </c>
      <c r="C31" s="4" t="s">
        <v>18</v>
      </c>
      <c r="D31" s="4" t="s">
        <v>7</v>
      </c>
      <c r="E31" s="4">
        <v>12.5</v>
      </c>
      <c r="F31" s="4">
        <v>0.2</v>
      </c>
      <c r="G31" s="4">
        <v>5.0999999999999996</v>
      </c>
      <c r="H31" s="60">
        <v>160</v>
      </c>
      <c r="I31" s="63"/>
      <c r="J31" s="42">
        <f t="shared" si="5"/>
        <v>0</v>
      </c>
      <c r="K31" s="13"/>
      <c r="L31" s="12"/>
      <c r="M31" s="11"/>
      <c r="N31" s="12"/>
      <c r="O31" s="13"/>
      <c r="P31" s="12"/>
    </row>
    <row r="32" spans="1:16" ht="22.5" customHeight="1" x14ac:dyDescent="0.2">
      <c r="A32" s="41" t="s">
        <v>11</v>
      </c>
      <c r="B32" s="4">
        <v>2016</v>
      </c>
      <c r="C32" s="4" t="s">
        <v>18</v>
      </c>
      <c r="D32" s="4" t="s">
        <v>7</v>
      </c>
      <c r="E32" s="4">
        <v>11</v>
      </c>
      <c r="F32" s="4">
        <v>0</v>
      </c>
      <c r="G32" s="4">
        <v>5.5</v>
      </c>
      <c r="H32" s="60">
        <v>160</v>
      </c>
      <c r="I32" s="63"/>
      <c r="J32" s="42">
        <f t="shared" si="5"/>
        <v>0</v>
      </c>
      <c r="K32" s="13"/>
      <c r="L32" s="12"/>
      <c r="M32" s="11"/>
      <c r="N32" s="12"/>
      <c r="O32" s="13"/>
      <c r="P32" s="12"/>
    </row>
    <row r="33" spans="1:16" ht="22.5" customHeight="1" x14ac:dyDescent="0.2">
      <c r="A33" s="32" t="s">
        <v>10</v>
      </c>
      <c r="B33" s="2">
        <v>2016</v>
      </c>
      <c r="C33" s="2" t="s">
        <v>18</v>
      </c>
      <c r="D33" s="2" t="s">
        <v>7</v>
      </c>
      <c r="E33" s="2">
        <v>12.5</v>
      </c>
      <c r="F33" s="2">
        <v>0.2</v>
      </c>
      <c r="G33" s="2">
        <v>5.9</v>
      </c>
      <c r="H33" s="68">
        <v>160</v>
      </c>
      <c r="I33" s="62"/>
      <c r="J33" s="94">
        <f t="shared" si="5"/>
        <v>0</v>
      </c>
      <c r="K33" s="13"/>
      <c r="L33" s="12"/>
      <c r="M33" s="11"/>
      <c r="N33" s="12"/>
      <c r="O33" s="13"/>
      <c r="P33" s="12"/>
    </row>
    <row r="34" spans="1:16" ht="22.5" customHeight="1" thickBot="1" x14ac:dyDescent="0.25">
      <c r="A34" s="34" t="s">
        <v>33</v>
      </c>
      <c r="B34" s="6">
        <v>2016</v>
      </c>
      <c r="C34" s="6" t="s">
        <v>18</v>
      </c>
      <c r="D34" s="6" t="s">
        <v>7</v>
      </c>
      <c r="E34" s="6">
        <v>12.5</v>
      </c>
      <c r="F34" s="6">
        <v>0.2</v>
      </c>
      <c r="G34" s="6">
        <v>5.6</v>
      </c>
      <c r="H34" s="37">
        <v>210</v>
      </c>
      <c r="I34" s="95"/>
      <c r="J34" s="96">
        <f t="shared" si="5"/>
        <v>0</v>
      </c>
      <c r="K34" s="13"/>
      <c r="L34" s="12"/>
      <c r="M34" s="11"/>
      <c r="N34" s="12"/>
      <c r="O34" s="13"/>
      <c r="P34" s="12"/>
    </row>
    <row r="35" spans="1:16" ht="22.5" customHeight="1" thickTop="1" x14ac:dyDescent="0.2">
      <c r="A35" s="35" t="s">
        <v>30</v>
      </c>
      <c r="B35" s="4">
        <v>2015</v>
      </c>
      <c r="C35" s="4" t="s">
        <v>18</v>
      </c>
      <c r="D35" s="4" t="s">
        <v>7</v>
      </c>
      <c r="E35" s="4">
        <v>13.5</v>
      </c>
      <c r="F35" s="4">
        <v>5.3</v>
      </c>
      <c r="G35" s="3">
        <v>6.9</v>
      </c>
      <c r="H35" s="44">
        <v>180</v>
      </c>
      <c r="I35" s="61"/>
      <c r="J35" s="97">
        <f t="shared" ref="J35" si="6">I35*H35</f>
        <v>0</v>
      </c>
      <c r="K35" s="13"/>
      <c r="L35" s="12"/>
      <c r="M35" s="11"/>
      <c r="N35" s="12"/>
      <c r="O35" s="13"/>
      <c r="P35" s="12"/>
    </row>
    <row r="36" spans="1:16" ht="22.5" customHeight="1" thickBot="1" x14ac:dyDescent="0.25">
      <c r="A36" s="33" t="s">
        <v>11</v>
      </c>
      <c r="B36" s="148">
        <v>2015</v>
      </c>
      <c r="C36" s="148" t="s">
        <v>9</v>
      </c>
      <c r="D36" s="148" t="s">
        <v>7</v>
      </c>
      <c r="E36" s="148">
        <v>12.5</v>
      </c>
      <c r="F36" s="148">
        <v>0.2</v>
      </c>
      <c r="G36" s="218">
        <v>4.9000000000000004</v>
      </c>
      <c r="H36" s="219">
        <v>180</v>
      </c>
      <c r="I36" s="150"/>
      <c r="J36" s="220">
        <f t="shared" ref="J36" si="7">I36*H36</f>
        <v>0</v>
      </c>
      <c r="K36" s="13"/>
      <c r="L36" s="12"/>
      <c r="M36" s="11"/>
      <c r="N36" s="12"/>
      <c r="O36" s="13"/>
      <c r="P36" s="12"/>
    </row>
    <row r="37" spans="1:16" ht="24.75" customHeight="1" thickTop="1" x14ac:dyDescent="0.2">
      <c r="A37" s="154"/>
      <c r="B37" s="216"/>
      <c r="C37" s="216"/>
      <c r="D37" s="216"/>
      <c r="E37" s="216"/>
      <c r="F37" s="216"/>
      <c r="G37" s="217"/>
      <c r="H37" s="15" t="s">
        <v>13</v>
      </c>
      <c r="I37" s="45">
        <f>SUM(I3:I36)</f>
        <v>0</v>
      </c>
      <c r="J37" s="46">
        <f>SUM(J3:J36)</f>
        <v>0</v>
      </c>
      <c r="K37" s="13"/>
      <c r="L37" s="12"/>
      <c r="M37" s="11"/>
      <c r="N37" s="12"/>
      <c r="O37" s="13"/>
      <c r="P37" s="12"/>
    </row>
    <row r="38" spans="1:16" ht="24.75" customHeight="1" x14ac:dyDescent="0.2">
      <c r="A38" s="240" t="s">
        <v>48</v>
      </c>
      <c r="B38" s="241"/>
      <c r="C38" s="241"/>
      <c r="D38" s="241"/>
      <c r="E38" s="241"/>
      <c r="F38" s="241"/>
      <c r="G38" s="241"/>
      <c r="H38" s="241"/>
      <c r="I38" s="241"/>
      <c r="J38" s="241"/>
      <c r="K38" s="13"/>
      <c r="L38" s="12"/>
      <c r="M38" s="11"/>
      <c r="N38" s="12"/>
      <c r="O38" s="13"/>
      <c r="P38" s="12"/>
    </row>
    <row r="39" spans="1:16" ht="24.75" customHeight="1" x14ac:dyDescent="0.2">
      <c r="A39" s="242" t="s">
        <v>49</v>
      </c>
      <c r="B39" s="243"/>
      <c r="C39" s="258"/>
      <c r="D39" s="259"/>
      <c r="E39" s="259"/>
      <c r="F39" s="259"/>
      <c r="G39" s="259"/>
      <c r="H39" s="259"/>
      <c r="I39" s="259"/>
      <c r="J39" s="260"/>
      <c r="K39" s="13"/>
      <c r="L39" s="14"/>
      <c r="M39" s="11"/>
      <c r="N39" s="14"/>
      <c r="O39" s="13"/>
      <c r="P39" s="14"/>
    </row>
    <row r="40" spans="1:16" ht="23.25" customHeight="1" x14ac:dyDescent="0.2">
      <c r="A40" s="244" t="s">
        <v>50</v>
      </c>
      <c r="B40" s="245"/>
      <c r="C40" s="258"/>
      <c r="D40" s="259"/>
      <c r="E40" s="259"/>
      <c r="F40" s="259"/>
      <c r="G40" s="259"/>
      <c r="H40" s="259"/>
      <c r="I40" s="259"/>
      <c r="J40" s="260"/>
      <c r="L40" s="8"/>
      <c r="N40" s="8"/>
    </row>
    <row r="41" spans="1:16" ht="24.75" customHeight="1" x14ac:dyDescent="0.2">
      <c r="A41" s="244" t="s">
        <v>51</v>
      </c>
      <c r="B41" s="245"/>
      <c r="C41" s="258"/>
      <c r="D41" s="259"/>
      <c r="E41" s="259"/>
      <c r="F41" s="259"/>
      <c r="G41" s="259"/>
      <c r="H41" s="259"/>
      <c r="I41" s="259"/>
      <c r="J41" s="260"/>
    </row>
    <row r="42" spans="1:16" ht="21.75" customHeight="1" x14ac:dyDescent="0.2">
      <c r="A42" s="244" t="s">
        <v>52</v>
      </c>
      <c r="B42" s="245"/>
      <c r="C42" s="258"/>
      <c r="D42" s="259"/>
      <c r="E42" s="259"/>
      <c r="F42" s="259"/>
      <c r="G42" s="259"/>
      <c r="H42" s="259"/>
      <c r="I42" s="259"/>
      <c r="J42" s="260"/>
    </row>
    <row r="43" spans="1:16" ht="21.75" customHeight="1" x14ac:dyDescent="0.2">
      <c r="A43" s="246" t="s">
        <v>53</v>
      </c>
      <c r="B43" s="247"/>
      <c r="C43" s="258"/>
      <c r="D43" s="259"/>
      <c r="E43" s="259"/>
      <c r="F43" s="259"/>
      <c r="G43" s="259"/>
      <c r="H43" s="259"/>
      <c r="I43" s="259"/>
      <c r="J43" s="260"/>
    </row>
    <row r="44" spans="1:16" ht="21.75" customHeight="1" x14ac:dyDescent="0.2">
      <c r="A44" s="248"/>
      <c r="B44" s="248"/>
      <c r="C44" s="248"/>
      <c r="D44" s="248"/>
      <c r="E44" s="248"/>
      <c r="F44" s="248"/>
      <c r="G44" s="248"/>
      <c r="H44" s="248"/>
      <c r="I44" s="248"/>
      <c r="J44" s="248"/>
    </row>
    <row r="45" spans="1:16" ht="21.75" customHeight="1" x14ac:dyDescent="0.2">
      <c r="A45" s="249" t="s">
        <v>54</v>
      </c>
      <c r="B45" s="250"/>
      <c r="C45" s="241"/>
      <c r="D45" s="241"/>
      <c r="E45" s="241"/>
      <c r="F45" s="241"/>
      <c r="G45" s="241"/>
      <c r="H45" s="241"/>
      <c r="I45" s="241"/>
      <c r="J45" s="241"/>
    </row>
    <row r="46" spans="1:16" ht="21.75" customHeight="1" x14ac:dyDescent="0.2">
      <c r="A46" s="242" t="s">
        <v>49</v>
      </c>
      <c r="B46" s="243"/>
      <c r="C46" s="258"/>
      <c r="D46" s="259"/>
      <c r="E46" s="259"/>
      <c r="F46" s="259"/>
      <c r="G46" s="259"/>
      <c r="H46" s="259"/>
      <c r="I46" s="259"/>
      <c r="J46" s="260"/>
    </row>
    <row r="47" spans="1:16" ht="21.75" customHeight="1" x14ac:dyDescent="0.2">
      <c r="A47" s="251" t="s">
        <v>55</v>
      </c>
      <c r="B47" s="245"/>
      <c r="C47" s="258"/>
      <c r="D47" s="259"/>
      <c r="E47" s="259"/>
      <c r="F47" s="259"/>
      <c r="G47" s="259"/>
      <c r="H47" s="259"/>
      <c r="I47" s="259"/>
      <c r="J47" s="260"/>
    </row>
    <row r="48" spans="1:16" ht="21.75" customHeight="1" x14ac:dyDescent="0.2">
      <c r="A48" s="261" t="s">
        <v>53</v>
      </c>
      <c r="B48" s="262"/>
      <c r="C48" s="258"/>
      <c r="D48" s="259"/>
      <c r="E48" s="259"/>
      <c r="F48" s="259"/>
      <c r="G48" s="259"/>
      <c r="H48" s="259"/>
      <c r="I48" s="259"/>
      <c r="J48" s="260"/>
    </row>
    <row r="49" spans="1:10" ht="21.75" customHeight="1" x14ac:dyDescent="0.2"/>
    <row r="50" spans="1:10" ht="21.75" customHeight="1" x14ac:dyDescent="0.2">
      <c r="A50" s="263" t="s">
        <v>56</v>
      </c>
      <c r="B50" s="263"/>
      <c r="C50" s="263"/>
      <c r="D50" s="263"/>
      <c r="E50" s="263"/>
      <c r="F50" s="264" t="s">
        <v>57</v>
      </c>
      <c r="G50" s="264"/>
      <c r="H50" s="264"/>
      <c r="I50" s="264"/>
      <c r="J50" s="264"/>
    </row>
    <row r="51" spans="1:10" x14ac:dyDescent="0.2">
      <c r="A51" s="1"/>
    </row>
    <row r="52" spans="1:10" x14ac:dyDescent="0.2">
      <c r="A52" s="1"/>
    </row>
    <row r="53" spans="1:10" x14ac:dyDescent="0.2">
      <c r="A53" s="1"/>
    </row>
    <row r="54" spans="1:10" x14ac:dyDescent="0.2">
      <c r="A54" s="1"/>
    </row>
    <row r="55" spans="1:10" x14ac:dyDescent="0.2">
      <c r="A55" s="1"/>
    </row>
    <row r="56" spans="1:10" x14ac:dyDescent="0.2">
      <c r="A56" s="1"/>
    </row>
    <row r="57" spans="1:10" x14ac:dyDescent="0.2">
      <c r="A57" s="1"/>
    </row>
    <row r="58" spans="1:10" x14ac:dyDescent="0.2">
      <c r="A58" s="1"/>
    </row>
    <row r="59" spans="1:10" x14ac:dyDescent="0.2">
      <c r="A59" s="1"/>
    </row>
    <row r="60" spans="1:10" x14ac:dyDescent="0.2">
      <c r="A60" s="1"/>
    </row>
    <row r="61" spans="1:10" x14ac:dyDescent="0.2">
      <c r="A61" s="1"/>
    </row>
    <row r="62" spans="1:10" x14ac:dyDescent="0.2">
      <c r="A62" s="1"/>
    </row>
    <row r="63" spans="1:10" x14ac:dyDescent="0.2">
      <c r="A63" s="1"/>
    </row>
    <row r="64" spans="1:10" x14ac:dyDescent="0.2">
      <c r="A64" s="1"/>
    </row>
    <row r="65" spans="1:11" x14ac:dyDescent="0.2">
      <c r="A65" s="1"/>
    </row>
    <row r="66" spans="1:11" x14ac:dyDescent="0.2">
      <c r="A66" s="1"/>
    </row>
    <row r="67" spans="1:11" x14ac:dyDescent="0.2">
      <c r="A67" s="1"/>
    </row>
    <row r="68" spans="1:11" x14ac:dyDescent="0.2">
      <c r="A68" s="1"/>
    </row>
    <row r="69" spans="1:11" x14ac:dyDescent="0.2">
      <c r="A69" s="1"/>
    </row>
    <row r="70" spans="1:11" x14ac:dyDescent="0.2">
      <c r="A70" s="1"/>
    </row>
    <row r="71" spans="1:11" x14ac:dyDescent="0.2">
      <c r="A71" s="1"/>
    </row>
    <row r="72" spans="1:11" x14ac:dyDescent="0.2">
      <c r="A72" s="1"/>
    </row>
    <row r="73" spans="1:11" x14ac:dyDescent="0.2">
      <c r="A73" s="1"/>
    </row>
    <row r="74" spans="1:11" x14ac:dyDescent="0.2">
      <c r="A74" s="1"/>
      <c r="K74" s="1"/>
    </row>
    <row r="75" spans="1:11" x14ac:dyDescent="0.2">
      <c r="A75" s="1"/>
    </row>
    <row r="76" spans="1:11" x14ac:dyDescent="0.2">
      <c r="A76" s="1"/>
    </row>
    <row r="77" spans="1:11" x14ac:dyDescent="0.2">
      <c r="A77" s="1"/>
    </row>
    <row r="78" spans="1:11" x14ac:dyDescent="0.2">
      <c r="A78" s="1"/>
    </row>
    <row r="79" spans="1:11" x14ac:dyDescent="0.2">
      <c r="A79" s="1"/>
    </row>
    <row r="80" spans="1:1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</sheetData>
  <sheetProtection sheet="1" objects="1" scenarios="1"/>
  <mergeCells count="21"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  <mergeCell ref="C39:J39"/>
    <mergeCell ref="C40:J40"/>
    <mergeCell ref="C41:J41"/>
    <mergeCell ref="C42:J42"/>
    <mergeCell ref="C43:J43"/>
    <mergeCell ref="C46:J46"/>
    <mergeCell ref="C47:J47"/>
    <mergeCell ref="A48:B48"/>
    <mergeCell ref="C48:J48"/>
    <mergeCell ref="A50:E50"/>
    <mergeCell ref="F50:J50"/>
  </mergeCells>
  <hyperlinks>
    <hyperlink ref="F50:J50" r:id="rId1" display="zpracování a ochrana osobních údajů"/>
  </hyperlink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25" zoomScaleNormal="100" workbookViewId="0">
      <selection activeCell="A33" sqref="A33:XFD33"/>
    </sheetView>
  </sheetViews>
  <sheetFormatPr defaultRowHeight="12.75" x14ac:dyDescent="0.2"/>
  <cols>
    <col min="1" max="1" width="22.140625" style="39" customWidth="1"/>
    <col min="2" max="2" width="7.28515625" style="39" customWidth="1"/>
    <col min="3" max="3" width="14.85546875" style="39" customWidth="1"/>
    <col min="4" max="4" width="11.28515625" style="39" customWidth="1"/>
    <col min="5" max="5" width="9.140625" style="39"/>
    <col min="6" max="6" width="7.5703125" style="39" customWidth="1"/>
    <col min="7" max="7" width="9" style="39" customWidth="1"/>
    <col min="8" max="8" width="10.85546875" style="39" customWidth="1"/>
    <col min="9" max="9" width="7.28515625" style="39" customWidth="1"/>
    <col min="10" max="10" width="8.5703125" style="39" customWidth="1"/>
    <col min="11" max="11" width="7.28515625" style="39" customWidth="1"/>
    <col min="12" max="12" width="8.5703125" style="39" customWidth="1"/>
    <col min="13" max="13" width="7.28515625" style="39" customWidth="1"/>
    <col min="14" max="14" width="8.5703125" style="39" customWidth="1"/>
    <col min="15" max="15" width="7.28515625" style="39" customWidth="1"/>
    <col min="16" max="16" width="8.5703125" style="39" customWidth="1"/>
    <col min="17" max="17" width="7.28515625" style="39" customWidth="1"/>
    <col min="18" max="18" width="8.5703125" style="39" customWidth="1"/>
    <col min="19" max="19" width="7.28515625" style="39" customWidth="1"/>
    <col min="20" max="20" width="8.5703125" style="39" customWidth="1"/>
    <col min="21" max="16384" width="9.140625" style="39"/>
  </cols>
  <sheetData>
    <row r="1" spans="1:20" ht="17.25" customHeight="1" x14ac:dyDescent="0.2">
      <c r="A1" s="275" t="s">
        <v>0</v>
      </c>
      <c r="B1" s="281" t="s">
        <v>1</v>
      </c>
      <c r="C1" s="276" t="s">
        <v>2</v>
      </c>
      <c r="D1" s="281" t="s">
        <v>3</v>
      </c>
      <c r="E1" s="276" t="s">
        <v>4</v>
      </c>
      <c r="F1" s="276" t="s">
        <v>5</v>
      </c>
      <c r="G1" s="276" t="s">
        <v>6</v>
      </c>
      <c r="H1" s="278" t="s">
        <v>24</v>
      </c>
      <c r="I1" s="74" t="s">
        <v>19</v>
      </c>
      <c r="J1" s="75"/>
      <c r="K1" s="74" t="s">
        <v>19</v>
      </c>
      <c r="L1" s="75"/>
      <c r="M1" s="74" t="s">
        <v>19</v>
      </c>
      <c r="N1" s="76"/>
      <c r="O1" s="74" t="s">
        <v>19</v>
      </c>
      <c r="P1" s="77"/>
      <c r="Q1" s="274" t="s">
        <v>20</v>
      </c>
      <c r="R1" s="275"/>
      <c r="S1" s="78"/>
      <c r="T1" s="73"/>
    </row>
    <row r="2" spans="1:20" ht="15.75" customHeight="1" thickBot="1" x14ac:dyDescent="0.25">
      <c r="A2" s="280"/>
      <c r="B2" s="282"/>
      <c r="C2" s="277"/>
      <c r="D2" s="282"/>
      <c r="E2" s="277"/>
      <c r="F2" s="277"/>
      <c r="G2" s="277"/>
      <c r="H2" s="279"/>
      <c r="I2" s="22" t="s">
        <v>14</v>
      </c>
      <c r="J2" s="67" t="s">
        <v>15</v>
      </c>
      <c r="K2" s="22" t="s">
        <v>14</v>
      </c>
      <c r="L2" s="67" t="s">
        <v>15</v>
      </c>
      <c r="M2" s="22" t="s">
        <v>14</v>
      </c>
      <c r="N2" s="67" t="s">
        <v>15</v>
      </c>
      <c r="O2" s="22" t="s">
        <v>14</v>
      </c>
      <c r="P2" s="115" t="s">
        <v>15</v>
      </c>
      <c r="Q2" s="23" t="s">
        <v>14</v>
      </c>
      <c r="R2" s="66" t="s">
        <v>15</v>
      </c>
      <c r="S2" s="65"/>
      <c r="T2" s="65"/>
    </row>
    <row r="3" spans="1:20" ht="21.95" customHeight="1" thickTop="1" x14ac:dyDescent="0.2">
      <c r="A3" s="186" t="str">
        <f>Mail!A3</f>
        <v>Frizzante</v>
      </c>
      <c r="B3" s="187">
        <f>Mail!B3</f>
        <v>2019</v>
      </c>
      <c r="C3" s="188" t="str">
        <f>IF(Mail!C3="moravské zemské víno","MZV",Mail!C3)</f>
        <v>MZV</v>
      </c>
      <c r="D3" s="188" t="str">
        <f>Mail!D3</f>
        <v>polosuché</v>
      </c>
      <c r="E3" s="188">
        <f>Mail!E3</f>
        <v>12.5</v>
      </c>
      <c r="F3" s="188">
        <f>Mail!F3</f>
        <v>11.8</v>
      </c>
      <c r="G3" s="188">
        <f>Mail!G3</f>
        <v>7.1</v>
      </c>
      <c r="H3" s="189">
        <f>Mail!H3</f>
        <v>150</v>
      </c>
      <c r="I3" s="190"/>
      <c r="J3" s="191"/>
      <c r="K3" s="192"/>
      <c r="L3" s="191"/>
      <c r="M3" s="192"/>
      <c r="N3" s="191"/>
      <c r="O3" s="192"/>
      <c r="P3" s="191"/>
      <c r="Q3" s="193"/>
      <c r="R3" s="194"/>
      <c r="S3" s="223"/>
      <c r="T3" s="223"/>
    </row>
    <row r="4" spans="1:20" ht="21.95" customHeight="1" x14ac:dyDescent="0.2">
      <c r="A4" s="200" t="str">
        <f>Mail!A4</f>
        <v>Steinberg</v>
      </c>
      <c r="B4" s="195">
        <f>Mail!B4</f>
        <v>2019</v>
      </c>
      <c r="C4" s="196" t="str">
        <f>IF(Mail!C4="moravské zemské víno","MZV",Mail!C4)</f>
        <v>MZV</v>
      </c>
      <c r="D4" s="196" t="str">
        <f>Mail!D4</f>
        <v>suché</v>
      </c>
      <c r="E4" s="196">
        <f>Mail!E4</f>
        <v>12.5</v>
      </c>
      <c r="F4" s="196">
        <f>Mail!F4</f>
        <v>3.9</v>
      </c>
      <c r="G4" s="196">
        <f>Mail!G4</f>
        <v>6.2</v>
      </c>
      <c r="H4" s="197">
        <f>Mail!H4</f>
        <v>170</v>
      </c>
      <c r="I4" s="198"/>
      <c r="J4" s="199"/>
      <c r="K4" s="85"/>
      <c r="L4" s="199"/>
      <c r="M4" s="85"/>
      <c r="N4" s="199"/>
      <c r="O4" s="85"/>
      <c r="P4" s="199"/>
      <c r="Q4" s="86"/>
      <c r="R4" s="201"/>
      <c r="S4" s="223"/>
      <c r="T4" s="223"/>
    </row>
    <row r="5" spans="1:20" ht="21.95" customHeight="1" x14ac:dyDescent="0.2">
      <c r="A5" s="200" t="str">
        <f>Mail!A5</f>
        <v>Veltlínské zelené</v>
      </c>
      <c r="B5" s="195">
        <f>Mail!B5</f>
        <v>2019</v>
      </c>
      <c r="C5" s="196" t="str">
        <f>IF(Mail!C5="moravské zemské víno","MZV",Mail!C5)</f>
        <v>kabinet</v>
      </c>
      <c r="D5" s="196" t="str">
        <f>Mail!D5</f>
        <v>suché</v>
      </c>
      <c r="E5" s="196">
        <f>Mail!E5</f>
        <v>11.5</v>
      </c>
      <c r="F5" s="196">
        <f>Mail!F5</f>
        <v>5</v>
      </c>
      <c r="G5" s="196">
        <f>Mail!G5</f>
        <v>6.2</v>
      </c>
      <c r="H5" s="197">
        <f>Mail!H5</f>
        <v>160</v>
      </c>
      <c r="I5" s="198"/>
      <c r="J5" s="199"/>
      <c r="K5" s="85"/>
      <c r="L5" s="199"/>
      <c r="M5" s="85"/>
      <c r="N5" s="199"/>
      <c r="O5" s="85"/>
      <c r="P5" s="199"/>
      <c r="Q5" s="86"/>
      <c r="R5" s="201"/>
      <c r="S5" s="223"/>
      <c r="T5" s="223"/>
    </row>
    <row r="6" spans="1:20" ht="21.95" customHeight="1" x14ac:dyDescent="0.2">
      <c r="A6" s="200" t="str">
        <f>Mail!A6</f>
        <v>Neuburské</v>
      </c>
      <c r="B6" s="195">
        <f>Mail!B6</f>
        <v>2019</v>
      </c>
      <c r="C6" s="196" t="str">
        <f>IF(Mail!C6="moravské zemské víno","MZV",Mail!C6)</f>
        <v>kabinet</v>
      </c>
      <c r="D6" s="196" t="str">
        <f>Mail!D6</f>
        <v>suché</v>
      </c>
      <c r="E6" s="196">
        <f>Mail!E6</f>
        <v>11.5</v>
      </c>
      <c r="F6" s="196">
        <f>Mail!F6</f>
        <v>4.5999999999999996</v>
      </c>
      <c r="G6" s="196">
        <f>Mail!G6</f>
        <v>5.9</v>
      </c>
      <c r="H6" s="197">
        <f>Mail!H6</f>
        <v>180</v>
      </c>
      <c r="I6" s="198"/>
      <c r="J6" s="199"/>
      <c r="K6" s="85"/>
      <c r="L6" s="199"/>
      <c r="M6" s="85"/>
      <c r="N6" s="199"/>
      <c r="O6" s="85"/>
      <c r="P6" s="199"/>
      <c r="Q6" s="86"/>
      <c r="R6" s="201"/>
      <c r="S6" s="223"/>
      <c r="T6" s="223"/>
    </row>
    <row r="7" spans="1:20" ht="21.95" customHeight="1" x14ac:dyDescent="0.2">
      <c r="A7" s="200" t="str">
        <f>Mail!A7</f>
        <v>Ryzlink vlašský</v>
      </c>
      <c r="B7" s="195">
        <f>Mail!B7</f>
        <v>2019</v>
      </c>
      <c r="C7" s="196" t="str">
        <f>IF(Mail!C7="moravské zemské víno","MZV",Mail!C7)</f>
        <v>MZV</v>
      </c>
      <c r="D7" s="196" t="str">
        <f>Mail!D7</f>
        <v>suché</v>
      </c>
      <c r="E7" s="196">
        <f>Mail!E7</f>
        <v>12</v>
      </c>
      <c r="F7" s="196">
        <f>Mail!F7</f>
        <v>7.4</v>
      </c>
      <c r="G7" s="196">
        <f>Mail!G7</f>
        <v>6.8</v>
      </c>
      <c r="H7" s="197">
        <f>Mail!H7</f>
        <v>160</v>
      </c>
      <c r="I7" s="198"/>
      <c r="J7" s="199"/>
      <c r="K7" s="85"/>
      <c r="L7" s="199"/>
      <c r="M7" s="85"/>
      <c r="N7" s="199"/>
      <c r="O7" s="85"/>
      <c r="P7" s="199"/>
      <c r="Q7" s="86"/>
      <c r="R7" s="201"/>
      <c r="S7" s="223"/>
      <c r="T7" s="223"/>
    </row>
    <row r="8" spans="1:20" ht="21.95" customHeight="1" x14ac:dyDescent="0.2">
      <c r="A8" s="200" t="str">
        <f>Mail!A8</f>
        <v>Rulandské šedé</v>
      </c>
      <c r="B8" s="195">
        <f>Mail!B8</f>
        <v>2019</v>
      </c>
      <c r="C8" s="196" t="str">
        <f>IF(Mail!C8="moravské zemské víno","MZV",Mail!C8)</f>
        <v>pozdní sběr</v>
      </c>
      <c r="D8" s="196" t="str">
        <f>Mail!D8</f>
        <v>suché</v>
      </c>
      <c r="E8" s="196">
        <f>Mail!E8</f>
        <v>13.5</v>
      </c>
      <c r="F8" s="196">
        <f>Mail!F8</f>
        <v>7.6</v>
      </c>
      <c r="G8" s="196">
        <f>Mail!G8</f>
        <v>5.9</v>
      </c>
      <c r="H8" s="197">
        <f>Mail!H8</f>
        <v>180</v>
      </c>
      <c r="I8" s="198"/>
      <c r="J8" s="199"/>
      <c r="K8" s="85"/>
      <c r="L8" s="199"/>
      <c r="M8" s="85"/>
      <c r="N8" s="199"/>
      <c r="O8" s="85"/>
      <c r="P8" s="199"/>
      <c r="Q8" s="86"/>
      <c r="R8" s="201"/>
      <c r="S8" s="223"/>
      <c r="T8" s="223"/>
    </row>
    <row r="9" spans="1:20" ht="21.95" customHeight="1" thickBot="1" x14ac:dyDescent="0.25">
      <c r="A9" s="200" t="str">
        <f>Mail!A9</f>
        <v>Rosé 5</v>
      </c>
      <c r="B9" s="195">
        <f>Mail!B9</f>
        <v>2019</v>
      </c>
      <c r="C9" s="196" t="str">
        <f>IF(Mail!C9="moravské zemské víno","MZV",Mail!C9)</f>
        <v>MZV</v>
      </c>
      <c r="D9" s="196" t="str">
        <f>Mail!D9</f>
        <v>suché</v>
      </c>
      <c r="E9" s="196">
        <f>Mail!E9</f>
        <v>12</v>
      </c>
      <c r="F9" s="196">
        <f>Mail!F9</f>
        <v>4.9000000000000004</v>
      </c>
      <c r="G9" s="196">
        <f>Mail!G9</f>
        <v>6.2</v>
      </c>
      <c r="H9" s="197">
        <f>Mail!H9</f>
        <v>180</v>
      </c>
      <c r="I9" s="198"/>
      <c r="J9" s="199"/>
      <c r="K9" s="85"/>
      <c r="L9" s="199"/>
      <c r="M9" s="85"/>
      <c r="N9" s="199"/>
      <c r="O9" s="85"/>
      <c r="P9" s="199"/>
      <c r="Q9" s="86"/>
      <c r="R9" s="201"/>
      <c r="S9" s="223"/>
      <c r="T9" s="223"/>
    </row>
    <row r="10" spans="1:20" ht="21.95" customHeight="1" thickTop="1" x14ac:dyDescent="0.2">
      <c r="A10" s="186" t="str">
        <f>Mail!A15</f>
        <v>Cuvée Růženy</v>
      </c>
      <c r="B10" s="187">
        <f>Mail!B15</f>
        <v>2018</v>
      </c>
      <c r="C10" s="188" t="str">
        <f>IF(Mail!C15="moravské zemské víno","MZV",Mail!C15)</f>
        <v>MZV</v>
      </c>
      <c r="D10" s="188" t="str">
        <f>Mail!D15</f>
        <v>suché</v>
      </c>
      <c r="E10" s="188">
        <f>Mail!E15</f>
        <v>12</v>
      </c>
      <c r="F10" s="188">
        <f>Mail!F15</f>
        <v>1.9</v>
      </c>
      <c r="G10" s="188">
        <f>Mail!G15</f>
        <v>5.0999999999999996</v>
      </c>
      <c r="H10" s="189">
        <f>Mail!H15</f>
        <v>150</v>
      </c>
      <c r="I10" s="190"/>
      <c r="J10" s="191"/>
      <c r="K10" s="192"/>
      <c r="L10" s="191"/>
      <c r="M10" s="192"/>
      <c r="N10" s="191"/>
      <c r="O10" s="192"/>
      <c r="P10" s="191"/>
      <c r="Q10" s="193"/>
      <c r="R10" s="194"/>
      <c r="S10" s="117"/>
      <c r="T10" s="117"/>
    </row>
    <row r="11" spans="1:20" ht="21.95" customHeight="1" x14ac:dyDescent="0.2">
      <c r="A11" s="200" t="str">
        <f>Mail!A16</f>
        <v>Steinberg</v>
      </c>
      <c r="B11" s="195">
        <f>Mail!B16</f>
        <v>2018</v>
      </c>
      <c r="C11" s="196" t="str">
        <f>IF(Mail!C16="moravské zemské víno","MZV",Mail!C16)</f>
        <v>MZV</v>
      </c>
      <c r="D11" s="196" t="str">
        <f>Mail!D16</f>
        <v>suché</v>
      </c>
      <c r="E11" s="196">
        <f>Mail!E16</f>
        <v>12.5</v>
      </c>
      <c r="F11" s="196">
        <f>Mail!F16</f>
        <v>1.4</v>
      </c>
      <c r="G11" s="196">
        <f>Mail!G16</f>
        <v>5.3</v>
      </c>
      <c r="H11" s="197">
        <f>Mail!H16</f>
        <v>170</v>
      </c>
      <c r="I11" s="198"/>
      <c r="J11" s="199"/>
      <c r="K11" s="85"/>
      <c r="L11" s="199"/>
      <c r="M11" s="85"/>
      <c r="N11" s="199"/>
      <c r="O11" s="85"/>
      <c r="P11" s="199"/>
      <c r="Q11" s="86"/>
      <c r="R11" s="201"/>
      <c r="S11" s="156"/>
      <c r="T11" s="156"/>
    </row>
    <row r="12" spans="1:20" ht="21.95" customHeight="1" x14ac:dyDescent="0.2">
      <c r="A12" s="200" t="str">
        <f>Mail!A17</f>
        <v>Neuburské</v>
      </c>
      <c r="B12" s="195">
        <f>Mail!B17</f>
        <v>2018</v>
      </c>
      <c r="C12" s="196" t="str">
        <f>IF(Mail!C17="moravské zemské víno","MZV",Mail!C17)</f>
        <v>kabinet</v>
      </c>
      <c r="D12" s="196" t="str">
        <f>Mail!D17</f>
        <v>suché</v>
      </c>
      <c r="E12" s="196">
        <f>Mail!E17</f>
        <v>11.5</v>
      </c>
      <c r="F12" s="196">
        <f>Mail!F17</f>
        <v>4.5999999999999996</v>
      </c>
      <c r="G12" s="196">
        <f>Mail!G17</f>
        <v>6.1</v>
      </c>
      <c r="H12" s="197">
        <f>Mail!H17</f>
        <v>180</v>
      </c>
      <c r="I12" s="198"/>
      <c r="J12" s="199"/>
      <c r="K12" s="85"/>
      <c r="L12" s="199"/>
      <c r="M12" s="85"/>
      <c r="N12" s="199"/>
      <c r="O12" s="85"/>
      <c r="P12" s="199"/>
      <c r="Q12" s="86"/>
      <c r="R12" s="201"/>
      <c r="S12" s="156"/>
      <c r="T12" s="156"/>
    </row>
    <row r="13" spans="1:20" ht="21.95" customHeight="1" x14ac:dyDescent="0.2">
      <c r="A13" s="200" t="str">
        <f>Mail!A18</f>
        <v>Rulandské šedé</v>
      </c>
      <c r="B13" s="195">
        <f>Mail!B18</f>
        <v>2018</v>
      </c>
      <c r="C13" s="196" t="str">
        <f>IF(Mail!C18="moravské zemské víno","MZV",Mail!C18)</f>
        <v>pozdní sběr</v>
      </c>
      <c r="D13" s="196" t="str">
        <f>Mail!D18</f>
        <v>suché</v>
      </c>
      <c r="E13" s="196">
        <f>Mail!E18</f>
        <v>12</v>
      </c>
      <c r="F13" s="196">
        <f>Mail!F18</f>
        <v>3.9</v>
      </c>
      <c r="G13" s="196">
        <f>Mail!G18</f>
        <v>5.6</v>
      </c>
      <c r="H13" s="197">
        <f>Mail!H18</f>
        <v>180</v>
      </c>
      <c r="I13" s="198"/>
      <c r="J13" s="199"/>
      <c r="K13" s="85"/>
      <c r="L13" s="199"/>
      <c r="M13" s="85"/>
      <c r="N13" s="199"/>
      <c r="O13" s="85"/>
      <c r="P13" s="199"/>
      <c r="Q13" s="86"/>
      <c r="R13" s="201"/>
      <c r="S13" s="156"/>
      <c r="T13" s="156"/>
    </row>
    <row r="14" spans="1:20" ht="21.95" customHeight="1" x14ac:dyDescent="0.2">
      <c r="A14" s="200" t="str">
        <f>Mail!A19</f>
        <v>Frizzante rosé</v>
      </c>
      <c r="B14" s="195">
        <f>Mail!B19</f>
        <v>2018</v>
      </c>
      <c r="C14" s="196" t="str">
        <f>IF(Mail!C19="moravské zemské víno","MZV",Mail!C19)</f>
        <v>MZV</v>
      </c>
      <c r="D14" s="196" t="str">
        <f>Mail!D19</f>
        <v>suché</v>
      </c>
      <c r="E14" s="196">
        <f>Mail!E19</f>
        <v>12</v>
      </c>
      <c r="F14" s="196">
        <f>Mail!F19</f>
        <v>7.1</v>
      </c>
      <c r="G14" s="196">
        <f>Mail!G19</f>
        <v>6.6</v>
      </c>
      <c r="H14" s="197">
        <f>Mail!H19</f>
        <v>150</v>
      </c>
      <c r="I14" s="198"/>
      <c r="J14" s="199"/>
      <c r="K14" s="85"/>
      <c r="L14" s="199"/>
      <c r="M14" s="85"/>
      <c r="N14" s="199"/>
      <c r="O14" s="85"/>
      <c r="P14" s="199"/>
      <c r="Q14" s="86"/>
      <c r="R14" s="201"/>
      <c r="S14" s="156"/>
      <c r="T14" s="156"/>
    </row>
    <row r="15" spans="1:20" ht="21.95" customHeight="1" x14ac:dyDescent="0.2">
      <c r="A15" s="200" t="str">
        <f>Mail!A20</f>
        <v>Ledové rosé</v>
      </c>
      <c r="B15" s="195">
        <f>Mail!B20</f>
        <v>2018</v>
      </c>
      <c r="C15" s="196" t="str">
        <f>IF(Mail!C20="moravské zemské víno","MZV",Mail!C20)</f>
        <v>MZV</v>
      </c>
      <c r="D15" s="196" t="str">
        <f>Mail!D20</f>
        <v>suché</v>
      </c>
      <c r="E15" s="196">
        <f>Mail!E20</f>
        <v>11.5</v>
      </c>
      <c r="F15" s="196">
        <f>Mail!F20</f>
        <v>4.8</v>
      </c>
      <c r="G15" s="196">
        <f>Mail!G20</f>
        <v>6.5</v>
      </c>
      <c r="H15" s="197">
        <f>Mail!H20</f>
        <v>180</v>
      </c>
      <c r="I15" s="198"/>
      <c r="J15" s="199"/>
      <c r="K15" s="85"/>
      <c r="L15" s="199"/>
      <c r="M15" s="85"/>
      <c r="N15" s="199"/>
      <c r="O15" s="85"/>
      <c r="P15" s="199"/>
      <c r="Q15" s="86"/>
      <c r="R15" s="201"/>
      <c r="S15" s="156"/>
      <c r="T15" s="156"/>
    </row>
    <row r="16" spans="1:20" ht="21.95" customHeight="1" thickBot="1" x14ac:dyDescent="0.25">
      <c r="A16" s="209" t="str">
        <f>Mail!A21</f>
        <v>Rosé</v>
      </c>
      <c r="B16" s="210">
        <f>Mail!B21</f>
        <v>2018</v>
      </c>
      <c r="C16" s="211" t="str">
        <f>IF(Mail!C21="moravské zemské víno","MZV",Mail!C21)</f>
        <v>MZV</v>
      </c>
      <c r="D16" s="211" t="str">
        <f>Mail!D21</f>
        <v>suché</v>
      </c>
      <c r="E16" s="211">
        <f>Mail!E21</f>
        <v>11.5</v>
      </c>
      <c r="F16" s="211">
        <f>Mail!F21</f>
        <v>0.9</v>
      </c>
      <c r="G16" s="211">
        <f>Mail!G21</f>
        <v>6.6</v>
      </c>
      <c r="H16" s="212">
        <f>Mail!H21</f>
        <v>150</v>
      </c>
      <c r="I16" s="213"/>
      <c r="J16" s="214"/>
      <c r="K16" s="141"/>
      <c r="L16" s="214"/>
      <c r="M16" s="141"/>
      <c r="N16" s="214"/>
      <c r="O16" s="141"/>
      <c r="P16" s="214"/>
      <c r="Q16" s="142"/>
      <c r="R16" s="215"/>
      <c r="S16" s="156"/>
      <c r="T16" s="156"/>
    </row>
    <row r="17" spans="1:23" ht="21.95" customHeight="1" thickTop="1" thickBot="1" x14ac:dyDescent="0.25">
      <c r="A17" s="53" t="str">
        <f>Mail!A29</f>
        <v>Chardonnay chêne</v>
      </c>
      <c r="B17" s="47">
        <f>Mail!B29</f>
        <v>2016</v>
      </c>
      <c r="C17" s="49" t="str">
        <f>IF(Mail!C29="moravské zemské víno","MZV",Mail!C29)</f>
        <v>pozdní sběr</v>
      </c>
      <c r="D17" s="49" t="str">
        <f>Mail!D29</f>
        <v>suché</v>
      </c>
      <c r="E17" s="49">
        <f>Mail!E29</f>
        <v>12.5</v>
      </c>
      <c r="F17" s="49">
        <f>Mail!F29</f>
        <v>4.0999999999999996</v>
      </c>
      <c r="G17" s="49">
        <f>Mail!G29</f>
        <v>4.7</v>
      </c>
      <c r="H17" s="52">
        <f>Mail!H29</f>
        <v>180</v>
      </c>
      <c r="I17" s="80"/>
      <c r="J17" s="81"/>
      <c r="K17" s="82"/>
      <c r="L17" s="81"/>
      <c r="M17" s="82"/>
      <c r="N17" s="81"/>
      <c r="O17" s="82"/>
      <c r="P17" s="81"/>
      <c r="Q17" s="83"/>
      <c r="R17" s="79"/>
      <c r="S17" s="73"/>
      <c r="T17" s="73"/>
    </row>
    <row r="18" spans="1:23" ht="21.95" hidden="1" customHeight="1" thickBot="1" x14ac:dyDescent="0.25">
      <c r="A18" s="53" t="e">
        <f>Mail!#REF!</f>
        <v>#REF!</v>
      </c>
      <c r="B18" s="47" t="e">
        <f>Mail!#REF!</f>
        <v>#REF!</v>
      </c>
      <c r="C18" s="49" t="e">
        <f>IF(Mail!#REF!="moravské zemské víno","MZV",Mail!#REF!)</f>
        <v>#REF!</v>
      </c>
      <c r="D18" s="49" t="e">
        <f>Mail!#REF!</f>
        <v>#REF!</v>
      </c>
      <c r="E18" s="49" t="e">
        <f>Mail!#REF!</f>
        <v>#REF!</v>
      </c>
      <c r="F18" s="49" t="e">
        <f>Mail!#REF!</f>
        <v>#REF!</v>
      </c>
      <c r="G18" s="49" t="e">
        <f>Mail!#REF!</f>
        <v>#REF!</v>
      </c>
      <c r="H18" s="52" t="e">
        <f>Mail!#REF!</f>
        <v>#REF!</v>
      </c>
      <c r="I18" s="80"/>
      <c r="J18" s="81"/>
      <c r="K18" s="82"/>
      <c r="L18" s="81"/>
      <c r="M18" s="82"/>
      <c r="N18" s="81"/>
      <c r="O18" s="82"/>
      <c r="P18" s="81"/>
      <c r="Q18" s="83"/>
      <c r="R18" s="79"/>
      <c r="S18" s="73"/>
      <c r="T18" s="73"/>
    </row>
    <row r="19" spans="1:23" ht="21.95" customHeight="1" thickTop="1" thickBot="1" x14ac:dyDescent="0.25">
      <c r="A19" s="126" t="str">
        <f>Mail!A35</f>
        <v>Chardonnay sur lie 1</v>
      </c>
      <c r="B19" s="127">
        <f>Mail!B35</f>
        <v>2015</v>
      </c>
      <c r="C19" s="128" t="s">
        <v>21</v>
      </c>
      <c r="D19" s="128" t="str">
        <f>Mail!D35</f>
        <v>suché</v>
      </c>
      <c r="E19" s="128">
        <f>Mail!E35</f>
        <v>13.5</v>
      </c>
      <c r="F19" s="128">
        <f>Mail!F35</f>
        <v>5.3</v>
      </c>
      <c r="G19" s="128">
        <f>Mail!G35</f>
        <v>6.9</v>
      </c>
      <c r="H19" s="129">
        <f>Mail!H35</f>
        <v>180</v>
      </c>
      <c r="I19" s="130"/>
      <c r="J19" s="131"/>
      <c r="K19" s="132"/>
      <c r="L19" s="131"/>
      <c r="M19" s="132"/>
      <c r="N19" s="131"/>
      <c r="O19" s="132"/>
      <c r="P19" s="131"/>
      <c r="Q19" s="133"/>
      <c r="R19" s="134"/>
      <c r="S19" s="73"/>
      <c r="T19" s="73"/>
    </row>
    <row r="20" spans="1:23" ht="21.75" customHeight="1" thickTop="1" x14ac:dyDescent="0.2">
      <c r="A20" s="109"/>
      <c r="B20" s="109"/>
      <c r="C20" s="109"/>
      <c r="D20" s="109"/>
      <c r="E20" s="109"/>
      <c r="F20" s="109"/>
      <c r="G20" s="109"/>
      <c r="H20" s="110" t="s">
        <v>27</v>
      </c>
      <c r="I20" s="111"/>
      <c r="J20" s="112"/>
      <c r="K20" s="113"/>
      <c r="L20" s="112"/>
      <c r="M20" s="113"/>
      <c r="N20" s="112"/>
      <c r="O20" s="113"/>
      <c r="P20" s="112"/>
      <c r="Q20" s="113"/>
      <c r="R20" s="114"/>
      <c r="S20" s="73"/>
      <c r="T20" s="73"/>
    </row>
    <row r="21" spans="1:23" ht="92.25" customHeight="1" x14ac:dyDescent="0.2">
      <c r="A21" s="235"/>
      <c r="B21" s="236"/>
      <c r="C21" s="237"/>
      <c r="D21" s="237"/>
      <c r="E21" s="237"/>
      <c r="F21" s="237"/>
      <c r="G21" s="237"/>
      <c r="H21" s="238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3" ht="17.25" customHeight="1" x14ac:dyDescent="0.2">
      <c r="A22" s="275" t="s">
        <v>0</v>
      </c>
      <c r="B22" s="281" t="s">
        <v>1</v>
      </c>
      <c r="C22" s="276" t="s">
        <v>2</v>
      </c>
      <c r="D22" s="281" t="s">
        <v>3</v>
      </c>
      <c r="E22" s="276" t="s">
        <v>4</v>
      </c>
      <c r="F22" s="276" t="s">
        <v>5</v>
      </c>
      <c r="G22" s="276" t="s">
        <v>6</v>
      </c>
      <c r="H22" s="278" t="s">
        <v>24</v>
      </c>
      <c r="I22" s="74" t="s">
        <v>19</v>
      </c>
      <c r="J22" s="75"/>
      <c r="K22" s="74" t="s">
        <v>19</v>
      </c>
      <c r="L22" s="75"/>
      <c r="M22" s="74" t="s">
        <v>19</v>
      </c>
      <c r="N22" s="76"/>
      <c r="O22" s="74" t="s">
        <v>19</v>
      </c>
      <c r="P22" s="77"/>
      <c r="Q22" s="274" t="s">
        <v>20</v>
      </c>
      <c r="R22" s="275"/>
      <c r="S22" s="78"/>
      <c r="T22" s="73"/>
    </row>
    <row r="23" spans="1:23" ht="15.75" customHeight="1" thickBot="1" x14ac:dyDescent="0.25">
      <c r="A23" s="280"/>
      <c r="B23" s="282"/>
      <c r="C23" s="277"/>
      <c r="D23" s="282"/>
      <c r="E23" s="277"/>
      <c r="F23" s="277"/>
      <c r="G23" s="277"/>
      <c r="H23" s="279"/>
      <c r="I23" s="22" t="s">
        <v>14</v>
      </c>
      <c r="J23" s="225" t="s">
        <v>15</v>
      </c>
      <c r="K23" s="22" t="s">
        <v>14</v>
      </c>
      <c r="L23" s="225" t="s">
        <v>15</v>
      </c>
      <c r="M23" s="22" t="s">
        <v>14</v>
      </c>
      <c r="N23" s="225" t="s">
        <v>15</v>
      </c>
      <c r="O23" s="22" t="s">
        <v>14</v>
      </c>
      <c r="P23" s="225" t="s">
        <v>15</v>
      </c>
      <c r="Q23" s="23" t="s">
        <v>14</v>
      </c>
      <c r="R23" s="224" t="s">
        <v>15</v>
      </c>
      <c r="S23" s="223"/>
      <c r="T23" s="223"/>
    </row>
    <row r="24" spans="1:23" ht="21.75" customHeight="1" thickTop="1" x14ac:dyDescent="0.2">
      <c r="A24" s="144" t="str">
        <f>Mail!A10</f>
        <v>Modrý Portugal</v>
      </c>
      <c r="B24" s="47">
        <f>Mail!B10</f>
        <v>2019</v>
      </c>
      <c r="C24" s="49" t="str">
        <f>IF(Mail!C10="moravské zemské víno","MZV",Mail!C10)</f>
        <v>MZV</v>
      </c>
      <c r="D24" s="49" t="str">
        <f>Mail!D10</f>
        <v>suché</v>
      </c>
      <c r="E24" s="49">
        <f>Mail!E10</f>
        <v>13.5</v>
      </c>
      <c r="F24" s="49">
        <f>Mail!F10</f>
        <v>0</v>
      </c>
      <c r="G24" s="49">
        <f>Mail!G10</f>
        <v>5</v>
      </c>
      <c r="H24" s="123">
        <f>Mail!H10</f>
        <v>160</v>
      </c>
      <c r="I24" s="87"/>
      <c r="J24" s="81"/>
      <c r="K24" s="82"/>
      <c r="L24" s="81"/>
      <c r="M24" s="82"/>
      <c r="N24" s="81"/>
      <c r="O24" s="82"/>
      <c r="P24" s="81"/>
      <c r="Q24" s="83"/>
      <c r="R24" s="79"/>
      <c r="S24" s="226"/>
      <c r="T24" s="226"/>
    </row>
    <row r="25" spans="1:23" ht="21.75" customHeight="1" x14ac:dyDescent="0.2">
      <c r="A25" s="144" t="str">
        <f>Mail!A11</f>
        <v>Dornfelder</v>
      </c>
      <c r="B25" s="47">
        <f>Mail!B11</f>
        <v>2019</v>
      </c>
      <c r="C25" s="49" t="str">
        <f>IF(Mail!C11="moravské zemské víno","MZV",Mail!C11)</f>
        <v>MZV</v>
      </c>
      <c r="D25" s="49" t="str">
        <f>Mail!D11</f>
        <v>suché</v>
      </c>
      <c r="E25" s="49">
        <f>Mail!E11</f>
        <v>13</v>
      </c>
      <c r="F25" s="49">
        <f>Mail!F11</f>
        <v>0.2</v>
      </c>
      <c r="G25" s="49">
        <f>Mail!G11</f>
        <v>5.3</v>
      </c>
      <c r="H25" s="123">
        <f>Mail!H11</f>
        <v>180</v>
      </c>
      <c r="I25" s="87"/>
      <c r="J25" s="81"/>
      <c r="K25" s="82"/>
      <c r="L25" s="81"/>
      <c r="M25" s="82"/>
      <c r="N25" s="81"/>
      <c r="O25" s="82"/>
      <c r="P25" s="81"/>
      <c r="Q25" s="83"/>
      <c r="R25" s="79"/>
      <c r="S25" s="73"/>
      <c r="T25" s="73"/>
    </row>
    <row r="26" spans="1:23" ht="21.75" customHeight="1" x14ac:dyDescent="0.2">
      <c r="A26" s="144" t="str">
        <f>Mail!A12</f>
        <v>Strassberg</v>
      </c>
      <c r="B26" s="47">
        <f>Mail!B12</f>
        <v>2019</v>
      </c>
      <c r="C26" s="49" t="str">
        <f>IF(Mail!C12="moravské zemské víno","MZV",Mail!C12)</f>
        <v>MZV</v>
      </c>
      <c r="D26" s="49" t="str">
        <f>Mail!D12</f>
        <v>suché</v>
      </c>
      <c r="E26" s="49">
        <f>Mail!E12</f>
        <v>12.5</v>
      </c>
      <c r="F26" s="49">
        <f>Mail!F12</f>
        <v>0</v>
      </c>
      <c r="G26" s="49">
        <f>Mail!G12</f>
        <v>5.4</v>
      </c>
      <c r="H26" s="123">
        <f>Mail!H12</f>
        <v>160</v>
      </c>
      <c r="I26" s="87"/>
      <c r="J26" s="81"/>
      <c r="K26" s="82"/>
      <c r="L26" s="81"/>
      <c r="M26" s="82"/>
      <c r="N26" s="81"/>
      <c r="O26" s="82"/>
      <c r="P26" s="81"/>
      <c r="Q26" s="83"/>
      <c r="R26" s="79"/>
      <c r="S26" s="73"/>
      <c r="T26" s="73"/>
      <c r="W26" s="239"/>
    </row>
    <row r="27" spans="1:23" ht="21.75" customHeight="1" x14ac:dyDescent="0.2">
      <c r="A27" s="144" t="str">
        <f>Mail!A13</f>
        <v>Merlot</v>
      </c>
      <c r="B27" s="47">
        <f>Mail!B13</f>
        <v>2019</v>
      </c>
      <c r="C27" s="49" t="str">
        <f>IF(Mail!C13="moravské zemské víno","MZV",Mail!C13)</f>
        <v>výběr z hroznů</v>
      </c>
      <c r="D27" s="49" t="str">
        <f>Mail!D13</f>
        <v>suché</v>
      </c>
      <c r="E27" s="49">
        <f>Mail!E13</f>
        <v>13.5</v>
      </c>
      <c r="F27" s="49">
        <f>Mail!F13</f>
        <v>0.4</v>
      </c>
      <c r="G27" s="49">
        <f>Mail!G13</f>
        <v>5.3</v>
      </c>
      <c r="H27" s="123">
        <f>Mail!H13</f>
        <v>210</v>
      </c>
      <c r="I27" s="87"/>
      <c r="J27" s="81"/>
      <c r="K27" s="82"/>
      <c r="L27" s="81"/>
      <c r="M27" s="82"/>
      <c r="N27" s="81"/>
      <c r="O27" s="82"/>
      <c r="P27" s="81"/>
      <c r="Q27" s="83"/>
      <c r="R27" s="79"/>
      <c r="S27" s="73"/>
      <c r="T27" s="73"/>
    </row>
    <row r="28" spans="1:23" ht="21.75" customHeight="1" thickBot="1" x14ac:dyDescent="0.25">
      <c r="A28" s="135" t="str">
        <f>Mail!A14</f>
        <v>André</v>
      </c>
      <c r="B28" s="136">
        <f>Mail!B14</f>
        <v>2019</v>
      </c>
      <c r="C28" s="138" t="str">
        <f>IF(Mail!C14="moravské zemské víno","MZV",Mail!C14)</f>
        <v>MZV</v>
      </c>
      <c r="D28" s="138" t="str">
        <f>Mail!D14</f>
        <v>suché</v>
      </c>
      <c r="E28" s="138">
        <f>Mail!E14</f>
        <v>12.5</v>
      </c>
      <c r="F28" s="138">
        <f>Mail!F14</f>
        <v>0.1</v>
      </c>
      <c r="G28" s="138">
        <f>Mail!G14</f>
        <v>5.8</v>
      </c>
      <c r="H28" s="202">
        <f>Mail!H14</f>
        <v>180</v>
      </c>
      <c r="I28" s="203"/>
      <c r="J28" s="159"/>
      <c r="K28" s="158"/>
      <c r="L28" s="159"/>
      <c r="M28" s="158"/>
      <c r="N28" s="159"/>
      <c r="O28" s="158"/>
      <c r="P28" s="159"/>
      <c r="Q28" s="160"/>
      <c r="R28" s="161"/>
      <c r="S28" s="73"/>
      <c r="T28" s="73"/>
    </row>
    <row r="29" spans="1:23" ht="21.75" customHeight="1" thickTop="1" x14ac:dyDescent="0.2">
      <c r="A29" s="120" t="str">
        <f>Mail!A22</f>
        <v>Merlot</v>
      </c>
      <c r="B29" s="47">
        <f>Mail!B22</f>
        <v>2018</v>
      </c>
      <c r="C29" s="49" t="str">
        <f>IF(Mail!C22="moravské zemské víno","MZV",Mail!C22)</f>
        <v>pozdní sběr</v>
      </c>
      <c r="D29" s="49" t="str">
        <f>Mail!D22</f>
        <v>suché</v>
      </c>
      <c r="E29" s="49">
        <f>Mail!E22</f>
        <v>12.5</v>
      </c>
      <c r="F29" s="49">
        <f>Mail!F22</f>
        <v>0.3</v>
      </c>
      <c r="G29" s="49">
        <f>Mail!G22</f>
        <v>5.9</v>
      </c>
      <c r="H29" s="123">
        <f>Mail!H22</f>
        <v>180</v>
      </c>
      <c r="I29" s="87"/>
      <c r="J29" s="81"/>
      <c r="K29" s="82"/>
      <c r="L29" s="81"/>
      <c r="M29" s="82"/>
      <c r="N29" s="81"/>
      <c r="O29" s="82"/>
      <c r="P29" s="81"/>
      <c r="Q29" s="83"/>
      <c r="R29" s="79"/>
      <c r="S29" s="73"/>
      <c r="T29" s="73"/>
    </row>
    <row r="30" spans="1:23" ht="21.75" customHeight="1" x14ac:dyDescent="0.2">
      <c r="A30" s="144" t="str">
        <f>Mail!A23</f>
        <v>André</v>
      </c>
      <c r="B30" s="47">
        <f>Mail!B23</f>
        <v>2018</v>
      </c>
      <c r="C30" s="49" t="str">
        <f>IF(Mail!C23="moravské zemské víno","MZV",Mail!C23)</f>
        <v>MZV</v>
      </c>
      <c r="D30" s="49" t="str">
        <f>Mail!D23</f>
        <v>suché</v>
      </c>
      <c r="E30" s="49">
        <f>Mail!E23</f>
        <v>12</v>
      </c>
      <c r="F30" s="49">
        <f>Mail!F23</f>
        <v>0.1</v>
      </c>
      <c r="G30" s="49">
        <f>Mail!G23</f>
        <v>5.9</v>
      </c>
      <c r="H30" s="123">
        <f>Mail!H23</f>
        <v>160</v>
      </c>
      <c r="I30" s="152"/>
      <c r="J30" s="77"/>
      <c r="K30" s="232"/>
      <c r="L30" s="77"/>
      <c r="M30" s="232"/>
      <c r="N30" s="77"/>
      <c r="O30" s="232"/>
      <c r="P30" s="77"/>
      <c r="Q30" s="233"/>
      <c r="R30" s="234"/>
      <c r="S30" s="73"/>
      <c r="T30" s="73"/>
    </row>
    <row r="31" spans="1:23" ht="21.75" customHeight="1" thickBot="1" x14ac:dyDescent="0.25">
      <c r="A31" s="135" t="str">
        <f>Mail!A24</f>
        <v>Pinot</v>
      </c>
      <c r="B31" s="136">
        <f>Mail!B24</f>
        <v>2018</v>
      </c>
      <c r="C31" s="138" t="str">
        <f>IF(Mail!C24="moravské zemské víno","MZV",Mail!C24)</f>
        <v>MZV</v>
      </c>
      <c r="D31" s="138" t="str">
        <f>Mail!D24</f>
        <v>suché</v>
      </c>
      <c r="E31" s="138">
        <f>Mail!E24</f>
        <v>12.5</v>
      </c>
      <c r="F31" s="138">
        <f>Mail!F24</f>
        <v>0.1</v>
      </c>
      <c r="G31" s="138">
        <f>Mail!G24</f>
        <v>5.9</v>
      </c>
      <c r="H31" s="202">
        <f>Mail!H24</f>
        <v>230</v>
      </c>
      <c r="I31" s="203"/>
      <c r="J31" s="159"/>
      <c r="K31" s="158"/>
      <c r="L31" s="159"/>
      <c r="M31" s="158"/>
      <c r="N31" s="159"/>
      <c r="O31" s="158"/>
      <c r="P31" s="159"/>
      <c r="Q31" s="160"/>
      <c r="R31" s="161"/>
      <c r="S31" s="73"/>
      <c r="T31" s="73"/>
    </row>
    <row r="32" spans="1:23" ht="21.75" customHeight="1" thickTop="1" x14ac:dyDescent="0.2">
      <c r="A32" s="144" t="str">
        <f>Mail!A25</f>
        <v>Svatovavřinecké</v>
      </c>
      <c r="B32" s="47">
        <f>Mail!B25</f>
        <v>2017</v>
      </c>
      <c r="C32" s="49" t="str">
        <f>IF(Mail!C25="moravské zemské víno","MZV",Mail!C25)</f>
        <v>MZV</v>
      </c>
      <c r="D32" s="49" t="str">
        <f>Mail!D25</f>
        <v>suché</v>
      </c>
      <c r="E32" s="49">
        <f>Mail!E25</f>
        <v>13</v>
      </c>
      <c r="F32" s="49">
        <f>Mail!F25</f>
        <v>0.2</v>
      </c>
      <c r="G32" s="49">
        <f>Mail!G25</f>
        <v>4.8</v>
      </c>
      <c r="H32" s="123">
        <f>Mail!H25</f>
        <v>160</v>
      </c>
      <c r="I32" s="87"/>
      <c r="J32" s="81"/>
      <c r="K32" s="82"/>
      <c r="L32" s="81"/>
      <c r="M32" s="82"/>
      <c r="N32" s="81"/>
      <c r="O32" s="82"/>
      <c r="P32" s="81"/>
      <c r="Q32" s="83"/>
      <c r="R32" s="79"/>
      <c r="S32" s="73"/>
      <c r="T32" s="73"/>
    </row>
    <row r="33" spans="1:20" ht="21.75" customHeight="1" x14ac:dyDescent="0.2">
      <c r="A33" s="118" t="str">
        <f>Mail!A26</f>
        <v>Merlot</v>
      </c>
      <c r="B33" s="69">
        <f>Mail!B26</f>
        <v>2017</v>
      </c>
      <c r="C33" s="24" t="str">
        <f>IF(Mail!C26="moravské zemské víno","MZV",Mail!C26)</f>
        <v>MZV</v>
      </c>
      <c r="D33" s="51" t="str">
        <f>Mail!D26</f>
        <v>suché</v>
      </c>
      <c r="E33" s="51">
        <f>Mail!E26</f>
        <v>12.5</v>
      </c>
      <c r="F33" s="51">
        <f>Mail!F26</f>
        <v>0.1</v>
      </c>
      <c r="G33" s="51">
        <f>Mail!G26</f>
        <v>5.7</v>
      </c>
      <c r="H33" s="124">
        <f>Mail!H26</f>
        <v>180</v>
      </c>
      <c r="I33" s="87"/>
      <c r="J33" s="81"/>
      <c r="K33" s="82"/>
      <c r="L33" s="81"/>
      <c r="M33" s="82"/>
      <c r="N33" s="81"/>
      <c r="O33" s="82"/>
      <c r="P33" s="81"/>
      <c r="Q33" s="83"/>
      <c r="R33" s="79"/>
      <c r="S33" s="73"/>
      <c r="T33" s="73"/>
    </row>
    <row r="34" spans="1:20" ht="21.75" customHeight="1" x14ac:dyDescent="0.2">
      <c r="A34" s="118" t="str">
        <f>Mail!A27</f>
        <v>André</v>
      </c>
      <c r="B34" s="69">
        <f>Mail!B27</f>
        <v>2017</v>
      </c>
      <c r="C34" s="51" t="str">
        <f>IF(Mail!C27="moravské zemské víno","MZV",Mail!C27)</f>
        <v>MZV</v>
      </c>
      <c r="D34" s="51" t="str">
        <f>Mail!D27</f>
        <v>suché</v>
      </c>
      <c r="E34" s="51">
        <f>Mail!E27</f>
        <v>13</v>
      </c>
      <c r="F34" s="51">
        <f>Mail!F27</f>
        <v>0</v>
      </c>
      <c r="G34" s="51">
        <f>Mail!G27</f>
        <v>6.2</v>
      </c>
      <c r="H34" s="124">
        <f>Mail!H27</f>
        <v>180</v>
      </c>
      <c r="I34" s="87"/>
      <c r="J34" s="81"/>
      <c r="K34" s="82"/>
      <c r="L34" s="81"/>
      <c r="M34" s="82"/>
      <c r="N34" s="81"/>
      <c r="O34" s="82"/>
      <c r="P34" s="81"/>
      <c r="Q34" s="83"/>
      <c r="R34" s="79"/>
      <c r="S34" s="73"/>
      <c r="T34" s="73"/>
    </row>
    <row r="35" spans="1:20" ht="21.75" customHeight="1" thickBot="1" x14ac:dyDescent="0.25">
      <c r="A35" s="119" t="str">
        <f>Mail!A28</f>
        <v>Rulandské modré</v>
      </c>
      <c r="B35" s="48">
        <f>Mail!B28</f>
        <v>2017</v>
      </c>
      <c r="C35" s="50" t="str">
        <f>IF(Mail!C28="moravské zemské víno","MZV",Mail!C28)</f>
        <v>MZV</v>
      </c>
      <c r="D35" s="50" t="str">
        <f>Mail!D28</f>
        <v>suché</v>
      </c>
      <c r="E35" s="50">
        <f>Mail!E28</f>
        <v>12.5</v>
      </c>
      <c r="F35" s="50">
        <f>Mail!F28</f>
        <v>0.1</v>
      </c>
      <c r="G35" s="50">
        <f>Mail!G28</f>
        <v>5.3</v>
      </c>
      <c r="H35" s="125">
        <f>Mail!H28</f>
        <v>210</v>
      </c>
      <c r="I35" s="152"/>
      <c r="J35" s="88"/>
      <c r="K35" s="70"/>
      <c r="L35" s="84"/>
      <c r="M35" s="70"/>
      <c r="N35" s="84"/>
      <c r="O35" s="70"/>
      <c r="P35" s="84"/>
      <c r="Q35" s="71"/>
      <c r="R35" s="72"/>
      <c r="S35" s="73"/>
      <c r="T35" s="73"/>
    </row>
    <row r="36" spans="1:20" ht="21.75" customHeight="1" thickTop="1" x14ac:dyDescent="0.2">
      <c r="A36" s="120" t="str">
        <f>Mail!A30</f>
        <v>Merlot</v>
      </c>
      <c r="B36" s="47">
        <f>Mail!B30</f>
        <v>2016</v>
      </c>
      <c r="C36" s="49" t="str">
        <f>IF(Mail!C30="moravské zemské víno","MZV",Mail!C30)</f>
        <v>MZV</v>
      </c>
      <c r="D36" s="49" t="str">
        <f>Mail!D30</f>
        <v>suché</v>
      </c>
      <c r="E36" s="49">
        <f>Mail!E30</f>
        <v>13.5</v>
      </c>
      <c r="F36" s="49">
        <f>Mail!F30</f>
        <v>0.1</v>
      </c>
      <c r="G36" s="49">
        <f>Mail!G30</f>
        <v>5</v>
      </c>
      <c r="H36" s="123">
        <f>Mail!H30</f>
        <v>160</v>
      </c>
      <c r="I36" s="153"/>
      <c r="J36" s="81"/>
      <c r="K36" s="82"/>
      <c r="L36" s="81"/>
      <c r="M36" s="82"/>
      <c r="N36" s="81"/>
      <c r="O36" s="82"/>
      <c r="P36" s="145"/>
      <c r="Q36" s="83"/>
      <c r="R36" s="79"/>
      <c r="S36" s="73"/>
      <c r="T36" s="73"/>
    </row>
    <row r="37" spans="1:20" ht="21.75" customHeight="1" x14ac:dyDescent="0.2">
      <c r="A37" s="120" t="str">
        <f>Mail!A31</f>
        <v>Cabernet Moravia</v>
      </c>
      <c r="B37" s="47">
        <f>Mail!B31</f>
        <v>2016</v>
      </c>
      <c r="C37" s="49" t="str">
        <f>IF(Mail!C31="moravské zemské víno","MZV",Mail!C31)</f>
        <v>MZV</v>
      </c>
      <c r="D37" s="49" t="str">
        <f>Mail!D31</f>
        <v>suché</v>
      </c>
      <c r="E37" s="49">
        <f>Mail!E31</f>
        <v>12.5</v>
      </c>
      <c r="F37" s="49">
        <f>Mail!F31</f>
        <v>0.2</v>
      </c>
      <c r="G37" s="49">
        <f>Mail!G31</f>
        <v>5.0999999999999996</v>
      </c>
      <c r="H37" s="123">
        <f>Mail!H31</f>
        <v>160</v>
      </c>
      <c r="I37" s="87"/>
      <c r="J37" s="81"/>
      <c r="K37" s="82"/>
      <c r="L37" s="81"/>
      <c r="M37" s="82"/>
      <c r="N37" s="81"/>
      <c r="O37" s="82"/>
      <c r="P37" s="81"/>
      <c r="Q37" s="83"/>
      <c r="R37" s="79"/>
      <c r="S37" s="73"/>
      <c r="T37" s="73"/>
    </row>
    <row r="38" spans="1:20" ht="21.75" customHeight="1" x14ac:dyDescent="0.2">
      <c r="A38" s="120" t="str">
        <f>Mail!A32</f>
        <v>Cabernet Sauvignon</v>
      </c>
      <c r="B38" s="47">
        <f>Mail!B32</f>
        <v>2016</v>
      </c>
      <c r="C38" s="49" t="str">
        <f>IF(Mail!C32="moravské zemské víno","MZV",Mail!C32)</f>
        <v>MZV</v>
      </c>
      <c r="D38" s="49" t="str">
        <f>Mail!D32</f>
        <v>suché</v>
      </c>
      <c r="E38" s="49">
        <f>Mail!E32</f>
        <v>11</v>
      </c>
      <c r="F38" s="49">
        <f>Mail!F32</f>
        <v>0</v>
      </c>
      <c r="G38" s="49">
        <f>Mail!G32</f>
        <v>5.5</v>
      </c>
      <c r="H38" s="123">
        <f>Mail!H32</f>
        <v>160</v>
      </c>
      <c r="I38" s="87"/>
      <c r="J38" s="81"/>
      <c r="K38" s="82"/>
      <c r="L38" s="81"/>
      <c r="M38" s="82"/>
      <c r="N38" s="81"/>
      <c r="O38" s="82"/>
      <c r="P38" s="81"/>
      <c r="Q38" s="83"/>
      <c r="R38" s="79"/>
      <c r="S38" s="73"/>
      <c r="T38" s="73"/>
    </row>
    <row r="39" spans="1:20" ht="21.75" customHeight="1" x14ac:dyDescent="0.2">
      <c r="A39" s="121" t="str">
        <f>Mail!A33</f>
        <v>André</v>
      </c>
      <c r="B39" s="25">
        <f>Mail!B33</f>
        <v>2016</v>
      </c>
      <c r="C39" s="51" t="str">
        <f>IF(Mail!C33="moravské zemské víno","MZV",Mail!C33)</f>
        <v>MZV</v>
      </c>
      <c r="D39" s="51" t="str">
        <f>Mail!D33</f>
        <v>suché</v>
      </c>
      <c r="E39" s="51">
        <f>Mail!E33</f>
        <v>12.5</v>
      </c>
      <c r="F39" s="51">
        <f>Mail!F33</f>
        <v>0.2</v>
      </c>
      <c r="G39" s="51">
        <f>Mail!G33</f>
        <v>5.9</v>
      </c>
      <c r="H39" s="124">
        <f>Mail!H33</f>
        <v>160</v>
      </c>
      <c r="I39" s="98"/>
      <c r="J39" s="99"/>
      <c r="K39" s="100"/>
      <c r="L39" s="101"/>
      <c r="M39" s="100"/>
      <c r="N39" s="99"/>
      <c r="O39" s="100"/>
      <c r="P39" s="99"/>
      <c r="Q39" s="102"/>
      <c r="R39" s="103"/>
      <c r="S39" s="73"/>
      <c r="T39" s="73"/>
    </row>
    <row r="40" spans="1:20" ht="21.75" customHeight="1" thickBot="1" x14ac:dyDescent="0.25">
      <c r="A40" s="122" t="str">
        <f>Mail!A34</f>
        <v>Pinot-Frankovka</v>
      </c>
      <c r="B40" s="48">
        <f>Mail!B34</f>
        <v>2016</v>
      </c>
      <c r="C40" s="50" t="str">
        <f>IF(Mail!C34="moravské zemské víno","MZV",Mail!C34)</f>
        <v>MZV</v>
      </c>
      <c r="D40" s="50" t="str">
        <f>Mail!D34</f>
        <v>suché</v>
      </c>
      <c r="E40" s="50">
        <f>Mail!E34</f>
        <v>12.5</v>
      </c>
      <c r="F40" s="50">
        <f>Mail!F34</f>
        <v>0.2</v>
      </c>
      <c r="G40" s="50">
        <f>Mail!G34</f>
        <v>5.6</v>
      </c>
      <c r="H40" s="125">
        <f>Mail!H34</f>
        <v>210</v>
      </c>
      <c r="I40" s="104"/>
      <c r="J40" s="84"/>
      <c r="K40" s="70"/>
      <c r="L40" s="84"/>
      <c r="M40" s="70"/>
      <c r="N40" s="84"/>
      <c r="O40" s="70"/>
      <c r="P40" s="84"/>
      <c r="Q40" s="71"/>
      <c r="R40" s="72"/>
      <c r="S40" s="73"/>
      <c r="T40" s="73"/>
    </row>
    <row r="41" spans="1:20" ht="21.75" customHeight="1" thickTop="1" thickBot="1" x14ac:dyDescent="0.25">
      <c r="A41" s="135" t="str">
        <f>Mail!A36</f>
        <v>Cabernet Sauvignon</v>
      </c>
      <c r="B41" s="136">
        <f>Mail!B36</f>
        <v>2015</v>
      </c>
      <c r="C41" s="137" t="str">
        <f>IF(Mail!C36="moravské zemské víno","MZV",Mail!C36)</f>
        <v>pozdní sběr</v>
      </c>
      <c r="D41" s="138" t="str">
        <f>Mail!D36</f>
        <v>suché</v>
      </c>
      <c r="E41" s="138">
        <f>Mail!E36</f>
        <v>12.5</v>
      </c>
      <c r="F41" s="138">
        <f>Mail!F36</f>
        <v>0.2</v>
      </c>
      <c r="G41" s="138">
        <f>Mail!G36</f>
        <v>4.9000000000000004</v>
      </c>
      <c r="H41" s="139">
        <f>Mail!H36</f>
        <v>180</v>
      </c>
      <c r="I41" s="157"/>
      <c r="J41" s="140"/>
      <c r="K41" s="141"/>
      <c r="L41" s="140"/>
      <c r="M41" s="141"/>
      <c r="N41" s="140"/>
      <c r="O41" s="141"/>
      <c r="P41" s="140"/>
      <c r="Q41" s="142"/>
      <c r="R41" s="143"/>
      <c r="S41" s="73"/>
      <c r="T41" s="73"/>
    </row>
    <row r="42" spans="1:20" ht="21.75" customHeight="1" thickTop="1" x14ac:dyDescent="0.2">
      <c r="A42" s="109"/>
      <c r="B42" s="109"/>
      <c r="C42" s="109"/>
      <c r="D42" s="109"/>
      <c r="E42" s="109"/>
      <c r="F42" s="109"/>
      <c r="G42" s="109"/>
      <c r="H42" s="110" t="s">
        <v>27</v>
      </c>
      <c r="I42" s="111"/>
      <c r="J42" s="112"/>
      <c r="K42" s="113"/>
      <c r="L42" s="112"/>
      <c r="M42" s="113"/>
      <c r="N42" s="112"/>
      <c r="O42" s="113"/>
      <c r="P42" s="112"/>
      <c r="Q42" s="113"/>
      <c r="R42" s="114"/>
    </row>
    <row r="44" spans="1:20" x14ac:dyDescent="0.2">
      <c r="C44" s="108"/>
    </row>
    <row r="47" spans="1:20" x14ac:dyDescent="0.2">
      <c r="F47" s="38"/>
    </row>
    <row r="48" spans="1:20" x14ac:dyDescent="0.2">
      <c r="F48" s="38"/>
    </row>
  </sheetData>
  <mergeCells count="18">
    <mergeCell ref="F22:F23"/>
    <mergeCell ref="G22:G23"/>
    <mergeCell ref="H22:H23"/>
    <mergeCell ref="Q22:R22"/>
    <mergeCell ref="A22:A23"/>
    <mergeCell ref="B22:B23"/>
    <mergeCell ref="C22:C23"/>
    <mergeCell ref="D22:D23"/>
    <mergeCell ref="E22:E23"/>
    <mergeCell ref="Q1:R1"/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1.5748031496062993" bottom="0.78740157480314965" header="0.31496062992125984" footer="0.39370078740157483"/>
  <pageSetup paperSize="9" scale="81" fitToHeight="2" orientation="landscape" r:id="rId1"/>
  <headerFooter>
    <oddHeader>&amp;L&amp;G</oddHeader>
    <oddFooter>&amp;RRadek Sedláček
+420 724 916 004
radek@sedlacekkurdejov.cz
www.sedlacekkurdejov.cz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5" workbookViewId="0">
      <selection activeCell="D27" sqref="D27"/>
    </sheetView>
  </sheetViews>
  <sheetFormatPr defaultRowHeight="12.75" x14ac:dyDescent="0.2"/>
  <cols>
    <col min="1" max="1" width="22.140625" style="39" customWidth="1"/>
    <col min="2" max="2" width="7.28515625" style="39" customWidth="1"/>
    <col min="3" max="3" width="14.85546875" style="39" customWidth="1"/>
    <col min="4" max="4" width="11.28515625" style="39" customWidth="1"/>
    <col min="5" max="5" width="9.140625" style="39"/>
    <col min="6" max="6" width="7.5703125" style="39" customWidth="1"/>
    <col min="7" max="7" width="9" style="39" customWidth="1"/>
    <col min="8" max="9" width="10.85546875" style="39" customWidth="1"/>
    <col min="10" max="10" width="11.7109375" style="39" customWidth="1"/>
    <col min="11" max="11" width="7.28515625" style="39" customWidth="1"/>
    <col min="12" max="12" width="8.5703125" style="39" customWidth="1"/>
    <col min="13" max="16384" width="9.140625" style="39"/>
  </cols>
  <sheetData>
    <row r="1" spans="1:12" ht="17.25" customHeight="1" x14ac:dyDescent="0.2">
      <c r="A1" s="275" t="s">
        <v>0</v>
      </c>
      <c r="B1" s="281" t="s">
        <v>1</v>
      </c>
      <c r="C1" s="276" t="s">
        <v>2</v>
      </c>
      <c r="D1" s="281" t="s">
        <v>3</v>
      </c>
      <c r="E1" s="276" t="s">
        <v>4</v>
      </c>
      <c r="F1" s="276" t="s">
        <v>5</v>
      </c>
      <c r="G1" s="276" t="s">
        <v>6</v>
      </c>
      <c r="H1" s="278" t="s">
        <v>24</v>
      </c>
      <c r="I1" s="74" t="s">
        <v>19</v>
      </c>
      <c r="J1" s="75"/>
      <c r="K1" s="78"/>
      <c r="L1" s="73"/>
    </row>
    <row r="2" spans="1:12" ht="15.75" customHeight="1" thickBot="1" x14ac:dyDescent="0.25">
      <c r="A2" s="280"/>
      <c r="B2" s="282"/>
      <c r="C2" s="277"/>
      <c r="D2" s="282"/>
      <c r="E2" s="277"/>
      <c r="F2" s="277"/>
      <c r="G2" s="277"/>
      <c r="H2" s="279"/>
      <c r="I2" s="22" t="s">
        <v>14</v>
      </c>
      <c r="J2" s="253" t="s">
        <v>15</v>
      </c>
      <c r="K2" s="252"/>
      <c r="L2" s="252"/>
    </row>
    <row r="3" spans="1:12" ht="21.95" customHeight="1" thickTop="1" x14ac:dyDescent="0.2">
      <c r="A3" s="186" t="str">
        <f>Mail!A3</f>
        <v>Frizzante</v>
      </c>
      <c r="B3" s="187">
        <f>Mail!B3</f>
        <v>2019</v>
      </c>
      <c r="C3" s="188" t="str">
        <f>IF(Mail!C3="moravské zemské víno","MZV",Mail!C3)</f>
        <v>MZV</v>
      </c>
      <c r="D3" s="188" t="str">
        <f>Mail!D3</f>
        <v>polosuché</v>
      </c>
      <c r="E3" s="188">
        <f>Mail!E3</f>
        <v>12.5</v>
      </c>
      <c r="F3" s="188">
        <f>Mail!F3</f>
        <v>11.8</v>
      </c>
      <c r="G3" s="188">
        <f>Mail!G3</f>
        <v>7.1</v>
      </c>
      <c r="H3" s="189">
        <f>Mail!H3</f>
        <v>150</v>
      </c>
      <c r="I3" s="190"/>
      <c r="J3" s="191"/>
      <c r="K3" s="252"/>
      <c r="L3" s="252"/>
    </row>
    <row r="4" spans="1:12" ht="21.95" customHeight="1" x14ac:dyDescent="0.2">
      <c r="A4" s="200" t="str">
        <f>Mail!A4</f>
        <v>Steinberg</v>
      </c>
      <c r="B4" s="195">
        <f>Mail!B4</f>
        <v>2019</v>
      </c>
      <c r="C4" s="196" t="str">
        <f>IF(Mail!C4="moravské zemské víno","MZV",Mail!C4)</f>
        <v>MZV</v>
      </c>
      <c r="D4" s="196" t="str">
        <f>Mail!D4</f>
        <v>suché</v>
      </c>
      <c r="E4" s="196">
        <f>Mail!E4</f>
        <v>12.5</v>
      </c>
      <c r="F4" s="196">
        <f>Mail!F4</f>
        <v>3.9</v>
      </c>
      <c r="G4" s="196">
        <f>Mail!G4</f>
        <v>6.2</v>
      </c>
      <c r="H4" s="197">
        <f>Mail!H4</f>
        <v>170</v>
      </c>
      <c r="I4" s="198"/>
      <c r="J4" s="199"/>
      <c r="K4" s="252"/>
      <c r="L4" s="252"/>
    </row>
    <row r="5" spans="1:12" ht="21.95" customHeight="1" x14ac:dyDescent="0.2">
      <c r="A5" s="200" t="str">
        <f>Mail!A5</f>
        <v>Veltlínské zelené</v>
      </c>
      <c r="B5" s="195">
        <f>Mail!B5</f>
        <v>2019</v>
      </c>
      <c r="C5" s="196" t="str">
        <f>IF(Mail!C5="moravské zemské víno","MZV",Mail!C5)</f>
        <v>kabinet</v>
      </c>
      <c r="D5" s="196" t="str">
        <f>Mail!D5</f>
        <v>suché</v>
      </c>
      <c r="E5" s="196">
        <f>Mail!E5</f>
        <v>11.5</v>
      </c>
      <c r="F5" s="196">
        <f>Mail!F5</f>
        <v>5</v>
      </c>
      <c r="G5" s="196">
        <f>Mail!G5</f>
        <v>6.2</v>
      </c>
      <c r="H5" s="197">
        <f>Mail!H5</f>
        <v>160</v>
      </c>
      <c r="I5" s="198"/>
      <c r="J5" s="199"/>
      <c r="K5" s="252"/>
      <c r="L5" s="252"/>
    </row>
    <row r="6" spans="1:12" ht="21.95" customHeight="1" x14ac:dyDescent="0.2">
      <c r="A6" s="200" t="str">
        <f>Mail!A6</f>
        <v>Neuburské</v>
      </c>
      <c r="B6" s="195">
        <f>Mail!B6</f>
        <v>2019</v>
      </c>
      <c r="C6" s="196" t="str">
        <f>IF(Mail!C6="moravské zemské víno","MZV",Mail!C6)</f>
        <v>kabinet</v>
      </c>
      <c r="D6" s="196" t="str">
        <f>Mail!D6</f>
        <v>suché</v>
      </c>
      <c r="E6" s="196">
        <f>Mail!E6</f>
        <v>11.5</v>
      </c>
      <c r="F6" s="196">
        <f>Mail!F6</f>
        <v>4.5999999999999996</v>
      </c>
      <c r="G6" s="196">
        <f>Mail!G6</f>
        <v>5.9</v>
      </c>
      <c r="H6" s="197">
        <f>Mail!H6</f>
        <v>180</v>
      </c>
      <c r="I6" s="198"/>
      <c r="J6" s="199"/>
      <c r="K6" s="252"/>
      <c r="L6" s="252"/>
    </row>
    <row r="7" spans="1:12" ht="21.95" customHeight="1" x14ac:dyDescent="0.2">
      <c r="A7" s="200" t="str">
        <f>Mail!A7</f>
        <v>Ryzlink vlašský</v>
      </c>
      <c r="B7" s="195">
        <f>Mail!B7</f>
        <v>2019</v>
      </c>
      <c r="C7" s="196" t="str">
        <f>IF(Mail!C7="moravské zemské víno","MZV",Mail!C7)</f>
        <v>MZV</v>
      </c>
      <c r="D7" s="196" t="str">
        <f>Mail!D7</f>
        <v>suché</v>
      </c>
      <c r="E7" s="196">
        <f>Mail!E7</f>
        <v>12</v>
      </c>
      <c r="F7" s="196">
        <f>Mail!F7</f>
        <v>7.4</v>
      </c>
      <c r="G7" s="196">
        <f>Mail!G7</f>
        <v>6.8</v>
      </c>
      <c r="H7" s="197">
        <f>Mail!H7</f>
        <v>160</v>
      </c>
      <c r="I7" s="198"/>
      <c r="J7" s="199"/>
      <c r="K7" s="252"/>
      <c r="L7" s="252"/>
    </row>
    <row r="8" spans="1:12" ht="21.95" customHeight="1" x14ac:dyDescent="0.2">
      <c r="A8" s="200" t="str">
        <f>Mail!A8</f>
        <v>Rulandské šedé</v>
      </c>
      <c r="B8" s="195">
        <f>Mail!B8</f>
        <v>2019</v>
      </c>
      <c r="C8" s="196" t="str">
        <f>IF(Mail!C8="moravské zemské víno","MZV",Mail!C8)</f>
        <v>pozdní sběr</v>
      </c>
      <c r="D8" s="196" t="str">
        <f>Mail!D8</f>
        <v>suché</v>
      </c>
      <c r="E8" s="196">
        <f>Mail!E8</f>
        <v>13.5</v>
      </c>
      <c r="F8" s="196">
        <f>Mail!F8</f>
        <v>7.6</v>
      </c>
      <c r="G8" s="196">
        <f>Mail!G8</f>
        <v>5.9</v>
      </c>
      <c r="H8" s="197">
        <f>Mail!H8</f>
        <v>180</v>
      </c>
      <c r="I8" s="198"/>
      <c r="J8" s="199"/>
      <c r="K8" s="252"/>
      <c r="L8" s="252"/>
    </row>
    <row r="9" spans="1:12" ht="21.95" customHeight="1" thickBot="1" x14ac:dyDescent="0.25">
      <c r="A9" s="200" t="str">
        <f>Mail!A9</f>
        <v>Rosé 5</v>
      </c>
      <c r="B9" s="195">
        <f>Mail!B9</f>
        <v>2019</v>
      </c>
      <c r="C9" s="196" t="str">
        <f>IF(Mail!C9="moravské zemské víno","MZV",Mail!C9)</f>
        <v>MZV</v>
      </c>
      <c r="D9" s="196" t="str">
        <f>Mail!D9</f>
        <v>suché</v>
      </c>
      <c r="E9" s="196">
        <f>Mail!E9</f>
        <v>12</v>
      </c>
      <c r="F9" s="196">
        <f>Mail!F9</f>
        <v>4.9000000000000004</v>
      </c>
      <c r="G9" s="196">
        <f>Mail!G9</f>
        <v>6.2</v>
      </c>
      <c r="H9" s="197">
        <f>Mail!H9</f>
        <v>180</v>
      </c>
      <c r="I9" s="198"/>
      <c r="J9" s="199"/>
      <c r="K9" s="252"/>
      <c r="L9" s="252"/>
    </row>
    <row r="10" spans="1:12" ht="21.95" customHeight="1" thickTop="1" x14ac:dyDescent="0.2">
      <c r="A10" s="186" t="str">
        <f>Mail!A15</f>
        <v>Cuvée Růženy</v>
      </c>
      <c r="B10" s="187">
        <f>Mail!B15</f>
        <v>2018</v>
      </c>
      <c r="C10" s="188" t="str">
        <f>IF(Mail!C15="moravské zemské víno","MZV",Mail!C15)</f>
        <v>MZV</v>
      </c>
      <c r="D10" s="188" t="str">
        <f>Mail!D15</f>
        <v>suché</v>
      </c>
      <c r="E10" s="188">
        <f>Mail!E15</f>
        <v>12</v>
      </c>
      <c r="F10" s="188">
        <f>Mail!F15</f>
        <v>1.9</v>
      </c>
      <c r="G10" s="188">
        <f>Mail!G15</f>
        <v>5.0999999999999996</v>
      </c>
      <c r="H10" s="189">
        <f>Mail!H15</f>
        <v>150</v>
      </c>
      <c r="I10" s="190"/>
      <c r="J10" s="191"/>
      <c r="K10" s="252"/>
      <c r="L10" s="252"/>
    </row>
    <row r="11" spans="1:12" ht="21.95" customHeight="1" x14ac:dyDescent="0.2">
      <c r="A11" s="200" t="str">
        <f>Mail!A16</f>
        <v>Steinberg</v>
      </c>
      <c r="B11" s="195">
        <f>Mail!B16</f>
        <v>2018</v>
      </c>
      <c r="C11" s="196" t="str">
        <f>IF(Mail!C16="moravské zemské víno","MZV",Mail!C16)</f>
        <v>MZV</v>
      </c>
      <c r="D11" s="196" t="str">
        <f>Mail!D16</f>
        <v>suché</v>
      </c>
      <c r="E11" s="196">
        <f>Mail!E16</f>
        <v>12.5</v>
      </c>
      <c r="F11" s="196">
        <f>Mail!F16</f>
        <v>1.4</v>
      </c>
      <c r="G11" s="196">
        <f>Mail!G16</f>
        <v>5.3</v>
      </c>
      <c r="H11" s="197">
        <f>Mail!H16</f>
        <v>170</v>
      </c>
      <c r="I11" s="198"/>
      <c r="J11" s="199"/>
      <c r="K11" s="252"/>
      <c r="L11" s="252"/>
    </row>
    <row r="12" spans="1:12" ht="21.95" customHeight="1" x14ac:dyDescent="0.2">
      <c r="A12" s="200" t="str">
        <f>Mail!A17</f>
        <v>Neuburské</v>
      </c>
      <c r="B12" s="195">
        <f>Mail!B17</f>
        <v>2018</v>
      </c>
      <c r="C12" s="196" t="str">
        <f>IF(Mail!C17="moravské zemské víno","MZV",Mail!C17)</f>
        <v>kabinet</v>
      </c>
      <c r="D12" s="196" t="str">
        <f>Mail!D17</f>
        <v>suché</v>
      </c>
      <c r="E12" s="196">
        <f>Mail!E17</f>
        <v>11.5</v>
      </c>
      <c r="F12" s="196">
        <f>Mail!F17</f>
        <v>4.5999999999999996</v>
      </c>
      <c r="G12" s="196">
        <f>Mail!G17</f>
        <v>6.1</v>
      </c>
      <c r="H12" s="197">
        <f>Mail!H17</f>
        <v>180</v>
      </c>
      <c r="I12" s="198"/>
      <c r="J12" s="199"/>
      <c r="K12" s="252"/>
      <c r="L12" s="252"/>
    </row>
    <row r="13" spans="1:12" ht="21.95" customHeight="1" x14ac:dyDescent="0.2">
      <c r="A13" s="200" t="str">
        <f>Mail!A18</f>
        <v>Rulandské šedé</v>
      </c>
      <c r="B13" s="195">
        <f>Mail!B18</f>
        <v>2018</v>
      </c>
      <c r="C13" s="196" t="str">
        <f>IF(Mail!C18="moravské zemské víno","MZV",Mail!C18)</f>
        <v>pozdní sběr</v>
      </c>
      <c r="D13" s="196" t="str">
        <f>Mail!D18</f>
        <v>suché</v>
      </c>
      <c r="E13" s="196">
        <f>Mail!E18</f>
        <v>12</v>
      </c>
      <c r="F13" s="196">
        <f>Mail!F18</f>
        <v>3.9</v>
      </c>
      <c r="G13" s="196">
        <f>Mail!G18</f>
        <v>5.6</v>
      </c>
      <c r="H13" s="197">
        <f>Mail!H18</f>
        <v>180</v>
      </c>
      <c r="I13" s="198"/>
      <c r="J13" s="199"/>
      <c r="K13" s="252"/>
      <c r="L13" s="252"/>
    </row>
    <row r="14" spans="1:12" ht="21.95" customHeight="1" x14ac:dyDescent="0.2">
      <c r="A14" s="200" t="str">
        <f>Mail!A19</f>
        <v>Frizzante rosé</v>
      </c>
      <c r="B14" s="195">
        <f>Mail!B19</f>
        <v>2018</v>
      </c>
      <c r="C14" s="196" t="str">
        <f>IF(Mail!C19="moravské zemské víno","MZV",Mail!C19)</f>
        <v>MZV</v>
      </c>
      <c r="D14" s="196" t="str">
        <f>Mail!D19</f>
        <v>suché</v>
      </c>
      <c r="E14" s="196">
        <f>Mail!E19</f>
        <v>12</v>
      </c>
      <c r="F14" s="196">
        <f>Mail!F19</f>
        <v>7.1</v>
      </c>
      <c r="G14" s="196">
        <f>Mail!G19</f>
        <v>6.6</v>
      </c>
      <c r="H14" s="197">
        <f>Mail!H19</f>
        <v>150</v>
      </c>
      <c r="I14" s="198"/>
      <c r="J14" s="199"/>
      <c r="K14" s="252"/>
      <c r="L14" s="252"/>
    </row>
    <row r="15" spans="1:12" ht="21.95" customHeight="1" x14ac:dyDescent="0.2">
      <c r="A15" s="200" t="str">
        <f>Mail!A20</f>
        <v>Ledové rosé</v>
      </c>
      <c r="B15" s="195">
        <f>Mail!B20</f>
        <v>2018</v>
      </c>
      <c r="C15" s="196" t="str">
        <f>IF(Mail!C20="moravské zemské víno","MZV",Mail!C20)</f>
        <v>MZV</v>
      </c>
      <c r="D15" s="196" t="str">
        <f>Mail!D20</f>
        <v>suché</v>
      </c>
      <c r="E15" s="196">
        <f>Mail!E20</f>
        <v>11.5</v>
      </c>
      <c r="F15" s="196">
        <f>Mail!F20</f>
        <v>4.8</v>
      </c>
      <c r="G15" s="196">
        <f>Mail!G20</f>
        <v>6.5</v>
      </c>
      <c r="H15" s="197">
        <f>Mail!H20</f>
        <v>180</v>
      </c>
      <c r="I15" s="198"/>
      <c r="J15" s="199"/>
      <c r="K15" s="252"/>
      <c r="L15" s="252"/>
    </row>
    <row r="16" spans="1:12" ht="21.95" customHeight="1" thickBot="1" x14ac:dyDescent="0.25">
      <c r="A16" s="209" t="str">
        <f>Mail!A21</f>
        <v>Rosé</v>
      </c>
      <c r="B16" s="210">
        <f>Mail!B21</f>
        <v>2018</v>
      </c>
      <c r="C16" s="211" t="str">
        <f>IF(Mail!C21="moravské zemské víno","MZV",Mail!C21)</f>
        <v>MZV</v>
      </c>
      <c r="D16" s="211" t="str">
        <f>Mail!D21</f>
        <v>suché</v>
      </c>
      <c r="E16" s="211">
        <f>Mail!E21</f>
        <v>11.5</v>
      </c>
      <c r="F16" s="211">
        <f>Mail!F21</f>
        <v>0.9</v>
      </c>
      <c r="G16" s="211">
        <f>Mail!G21</f>
        <v>6.6</v>
      </c>
      <c r="H16" s="212">
        <f>Mail!H21</f>
        <v>150</v>
      </c>
      <c r="I16" s="213"/>
      <c r="J16" s="214"/>
      <c r="K16" s="252"/>
      <c r="L16" s="252"/>
    </row>
    <row r="17" spans="1:15" ht="21.95" customHeight="1" thickTop="1" thickBot="1" x14ac:dyDescent="0.25">
      <c r="A17" s="53" t="str">
        <f>Mail!A29</f>
        <v>Chardonnay chêne</v>
      </c>
      <c r="B17" s="47">
        <f>Mail!B29</f>
        <v>2016</v>
      </c>
      <c r="C17" s="49" t="str">
        <f>IF(Mail!C29="moravské zemské víno","MZV",Mail!C29)</f>
        <v>pozdní sběr</v>
      </c>
      <c r="D17" s="49" t="str">
        <f>Mail!D29</f>
        <v>suché</v>
      </c>
      <c r="E17" s="49">
        <f>Mail!E29</f>
        <v>12.5</v>
      </c>
      <c r="F17" s="49">
        <f>Mail!F29</f>
        <v>4.0999999999999996</v>
      </c>
      <c r="G17" s="49">
        <f>Mail!G29</f>
        <v>4.7</v>
      </c>
      <c r="H17" s="52">
        <f>Mail!H29</f>
        <v>180</v>
      </c>
      <c r="I17" s="80"/>
      <c r="J17" s="81"/>
      <c r="K17" s="73"/>
      <c r="L17" s="73"/>
    </row>
    <row r="18" spans="1:15" ht="21.95" hidden="1" customHeight="1" x14ac:dyDescent="0.2">
      <c r="A18" s="53" t="e">
        <f>Mail!#REF!</f>
        <v>#REF!</v>
      </c>
      <c r="B18" s="47" t="e">
        <f>Mail!#REF!</f>
        <v>#REF!</v>
      </c>
      <c r="C18" s="49" t="e">
        <f>IF(Mail!#REF!="moravské zemské víno","MZV",Mail!#REF!)</f>
        <v>#REF!</v>
      </c>
      <c r="D18" s="49" t="e">
        <f>Mail!#REF!</f>
        <v>#REF!</v>
      </c>
      <c r="E18" s="49" t="e">
        <f>Mail!#REF!</f>
        <v>#REF!</v>
      </c>
      <c r="F18" s="49" t="e">
        <f>Mail!#REF!</f>
        <v>#REF!</v>
      </c>
      <c r="G18" s="49" t="e">
        <f>Mail!#REF!</f>
        <v>#REF!</v>
      </c>
      <c r="H18" s="52" t="e">
        <f>Mail!#REF!</f>
        <v>#REF!</v>
      </c>
      <c r="I18" s="80"/>
      <c r="J18" s="81"/>
      <c r="K18" s="73"/>
      <c r="L18" s="73"/>
    </row>
    <row r="19" spans="1:15" ht="21.95" customHeight="1" thickTop="1" thickBot="1" x14ac:dyDescent="0.25">
      <c r="A19" s="126" t="str">
        <f>Mail!A35</f>
        <v>Chardonnay sur lie 1</v>
      </c>
      <c r="B19" s="127">
        <f>Mail!B35</f>
        <v>2015</v>
      </c>
      <c r="C19" s="128" t="s">
        <v>21</v>
      </c>
      <c r="D19" s="128" t="str">
        <f>Mail!D35</f>
        <v>suché</v>
      </c>
      <c r="E19" s="128">
        <f>Mail!E35</f>
        <v>13.5</v>
      </c>
      <c r="F19" s="128">
        <f>Mail!F35</f>
        <v>5.3</v>
      </c>
      <c r="G19" s="128">
        <f>Mail!G35</f>
        <v>6.9</v>
      </c>
      <c r="H19" s="129">
        <f>Mail!H35</f>
        <v>180</v>
      </c>
      <c r="I19" s="130"/>
      <c r="J19" s="257"/>
      <c r="K19" s="73"/>
      <c r="L19" s="73"/>
    </row>
    <row r="20" spans="1:15" ht="12" customHeight="1" thickTop="1" thickBot="1" x14ac:dyDescent="0.25">
      <c r="A20" s="254"/>
      <c r="B20" s="254"/>
      <c r="C20" s="254"/>
      <c r="D20" s="254"/>
      <c r="E20" s="254"/>
      <c r="F20" s="254"/>
      <c r="G20" s="254"/>
      <c r="H20" s="255"/>
      <c r="I20" s="256"/>
      <c r="J20" s="256"/>
      <c r="K20" s="73"/>
      <c r="L20" s="73"/>
    </row>
    <row r="21" spans="1:15" ht="21.75" customHeight="1" thickTop="1" x14ac:dyDescent="0.2">
      <c r="A21" s="120" t="str">
        <f>Mail!A10</f>
        <v>Modrý Portugal</v>
      </c>
      <c r="B21" s="47">
        <f>Mail!B10</f>
        <v>2019</v>
      </c>
      <c r="C21" s="49" t="str">
        <f>IF(Mail!C10="moravské zemské víno","MZV",Mail!C10)</f>
        <v>MZV</v>
      </c>
      <c r="D21" s="49" t="str">
        <f>Mail!D10</f>
        <v>suché</v>
      </c>
      <c r="E21" s="49">
        <f>Mail!E10</f>
        <v>13.5</v>
      </c>
      <c r="F21" s="49">
        <f>Mail!F10</f>
        <v>0</v>
      </c>
      <c r="G21" s="49">
        <f>Mail!G10</f>
        <v>5</v>
      </c>
      <c r="H21" s="123">
        <f>Mail!H10</f>
        <v>160</v>
      </c>
      <c r="I21" s="87"/>
      <c r="J21" s="81"/>
      <c r="K21" s="252"/>
      <c r="L21" s="252"/>
    </row>
    <row r="22" spans="1:15" ht="21.75" customHeight="1" x14ac:dyDescent="0.2">
      <c r="A22" s="144" t="str">
        <f>Mail!A11</f>
        <v>Dornfelder</v>
      </c>
      <c r="B22" s="47">
        <f>Mail!B11</f>
        <v>2019</v>
      </c>
      <c r="C22" s="49" t="str">
        <f>IF(Mail!C11="moravské zemské víno","MZV",Mail!C11)</f>
        <v>MZV</v>
      </c>
      <c r="D22" s="49" t="str">
        <f>Mail!D11</f>
        <v>suché</v>
      </c>
      <c r="E22" s="49">
        <f>Mail!E11</f>
        <v>13</v>
      </c>
      <c r="F22" s="49">
        <f>Mail!F11</f>
        <v>0.2</v>
      </c>
      <c r="G22" s="49">
        <f>Mail!G11</f>
        <v>5.3</v>
      </c>
      <c r="H22" s="123">
        <f>Mail!H11</f>
        <v>180</v>
      </c>
      <c r="I22" s="87"/>
      <c r="J22" s="81"/>
      <c r="K22" s="73"/>
      <c r="L22" s="73"/>
    </row>
    <row r="23" spans="1:15" ht="21.75" customHeight="1" x14ac:dyDescent="0.2">
      <c r="A23" s="144" t="str">
        <f>Mail!A12</f>
        <v>Strassberg</v>
      </c>
      <c r="B23" s="47">
        <f>Mail!B12</f>
        <v>2019</v>
      </c>
      <c r="C23" s="49" t="str">
        <f>IF(Mail!C12="moravské zemské víno","MZV",Mail!C12)</f>
        <v>MZV</v>
      </c>
      <c r="D23" s="49" t="str">
        <f>Mail!D12</f>
        <v>suché</v>
      </c>
      <c r="E23" s="49">
        <f>Mail!E12</f>
        <v>12.5</v>
      </c>
      <c r="F23" s="49">
        <f>Mail!F12</f>
        <v>0</v>
      </c>
      <c r="G23" s="49">
        <f>Mail!G12</f>
        <v>5.4</v>
      </c>
      <c r="H23" s="123">
        <f>Mail!H12</f>
        <v>160</v>
      </c>
      <c r="I23" s="87"/>
      <c r="J23" s="81"/>
      <c r="K23" s="73"/>
      <c r="L23" s="73"/>
      <c r="O23" s="239"/>
    </row>
    <row r="24" spans="1:15" ht="21.75" customHeight="1" x14ac:dyDescent="0.2">
      <c r="A24" s="144" t="str">
        <f>Mail!A13</f>
        <v>Merlot</v>
      </c>
      <c r="B24" s="47">
        <f>Mail!B13</f>
        <v>2019</v>
      </c>
      <c r="C24" s="49" t="str">
        <f>IF(Mail!C13="moravské zemské víno","MZV",Mail!C13)</f>
        <v>výběr z hroznů</v>
      </c>
      <c r="D24" s="49" t="str">
        <f>Mail!D13</f>
        <v>suché</v>
      </c>
      <c r="E24" s="49">
        <f>Mail!E13</f>
        <v>13.5</v>
      </c>
      <c r="F24" s="49">
        <f>Mail!F13</f>
        <v>0.4</v>
      </c>
      <c r="G24" s="49">
        <f>Mail!G13</f>
        <v>5.3</v>
      </c>
      <c r="H24" s="123">
        <f>Mail!H13</f>
        <v>210</v>
      </c>
      <c r="I24" s="87"/>
      <c r="J24" s="81"/>
      <c r="K24" s="73"/>
      <c r="L24" s="73"/>
    </row>
    <row r="25" spans="1:15" ht="21.75" customHeight="1" thickBot="1" x14ac:dyDescent="0.25">
      <c r="A25" s="135" t="str">
        <f>Mail!A14</f>
        <v>André</v>
      </c>
      <c r="B25" s="136">
        <f>Mail!B14</f>
        <v>2019</v>
      </c>
      <c r="C25" s="138" t="str">
        <f>IF(Mail!C14="moravské zemské víno","MZV",Mail!C14)</f>
        <v>MZV</v>
      </c>
      <c r="D25" s="138" t="str">
        <f>Mail!D14</f>
        <v>suché</v>
      </c>
      <c r="E25" s="138">
        <f>Mail!E14</f>
        <v>12.5</v>
      </c>
      <c r="F25" s="138">
        <f>Mail!F14</f>
        <v>0.1</v>
      </c>
      <c r="G25" s="138">
        <f>Mail!G14</f>
        <v>5.8</v>
      </c>
      <c r="H25" s="202">
        <f>Mail!H14</f>
        <v>180</v>
      </c>
      <c r="I25" s="203"/>
      <c r="J25" s="159"/>
      <c r="K25" s="73"/>
      <c r="L25" s="73"/>
    </row>
    <row r="26" spans="1:15" ht="21.75" customHeight="1" thickTop="1" x14ac:dyDescent="0.2">
      <c r="A26" s="120" t="str">
        <f>Mail!A22</f>
        <v>Merlot</v>
      </c>
      <c r="B26" s="47">
        <f>Mail!B22</f>
        <v>2018</v>
      </c>
      <c r="C26" s="49" t="str">
        <f>IF(Mail!C22="moravské zemské víno","MZV",Mail!C22)</f>
        <v>pozdní sběr</v>
      </c>
      <c r="D26" s="49" t="str">
        <f>Mail!D22</f>
        <v>suché</v>
      </c>
      <c r="E26" s="49">
        <f>Mail!E22</f>
        <v>12.5</v>
      </c>
      <c r="F26" s="49">
        <f>Mail!F22</f>
        <v>0.3</v>
      </c>
      <c r="G26" s="49">
        <f>Mail!G22</f>
        <v>5.9</v>
      </c>
      <c r="H26" s="123">
        <f>Mail!H22</f>
        <v>180</v>
      </c>
      <c r="I26" s="87"/>
      <c r="J26" s="81"/>
      <c r="K26" s="73"/>
      <c r="L26" s="73"/>
    </row>
    <row r="27" spans="1:15" ht="21.75" customHeight="1" x14ac:dyDescent="0.2">
      <c r="A27" s="144" t="str">
        <f>Mail!A23</f>
        <v>André</v>
      </c>
      <c r="B27" s="47">
        <f>Mail!B23</f>
        <v>2018</v>
      </c>
      <c r="C27" s="49" t="str">
        <f>IF(Mail!C23="moravské zemské víno","MZV",Mail!C23)</f>
        <v>MZV</v>
      </c>
      <c r="D27" s="49" t="str">
        <f>Mail!D23</f>
        <v>suché</v>
      </c>
      <c r="E27" s="49">
        <f>Mail!E23</f>
        <v>12</v>
      </c>
      <c r="F27" s="49">
        <f>Mail!F23</f>
        <v>0.1</v>
      </c>
      <c r="G27" s="49">
        <f>Mail!G23</f>
        <v>5.9</v>
      </c>
      <c r="H27" s="123">
        <f>Mail!H23</f>
        <v>160</v>
      </c>
      <c r="I27" s="152"/>
      <c r="J27" s="77"/>
      <c r="K27" s="73"/>
      <c r="L27" s="73"/>
    </row>
    <row r="28" spans="1:15" ht="21.75" customHeight="1" thickBot="1" x14ac:dyDescent="0.25">
      <c r="A28" s="135" t="str">
        <f>Mail!A24</f>
        <v>Pinot</v>
      </c>
      <c r="B28" s="136">
        <f>Mail!B24</f>
        <v>2018</v>
      </c>
      <c r="C28" s="138" t="str">
        <f>IF(Mail!C24="moravské zemské víno","MZV",Mail!C24)</f>
        <v>MZV</v>
      </c>
      <c r="D28" s="138" t="str">
        <f>Mail!D24</f>
        <v>suché</v>
      </c>
      <c r="E28" s="138">
        <f>Mail!E24</f>
        <v>12.5</v>
      </c>
      <c r="F28" s="138">
        <f>Mail!F24</f>
        <v>0.1</v>
      </c>
      <c r="G28" s="138">
        <f>Mail!G24</f>
        <v>5.9</v>
      </c>
      <c r="H28" s="202">
        <f>Mail!H24</f>
        <v>230</v>
      </c>
      <c r="I28" s="203"/>
      <c r="J28" s="159"/>
      <c r="K28" s="73"/>
      <c r="L28" s="73"/>
    </row>
    <row r="29" spans="1:15" ht="21.75" customHeight="1" thickTop="1" x14ac:dyDescent="0.2">
      <c r="A29" s="144" t="str">
        <f>Mail!A25</f>
        <v>Svatovavřinecké</v>
      </c>
      <c r="B29" s="47">
        <f>Mail!B25</f>
        <v>2017</v>
      </c>
      <c r="C29" s="49" t="str">
        <f>IF(Mail!C25="moravské zemské víno","MZV",Mail!C25)</f>
        <v>MZV</v>
      </c>
      <c r="D29" s="49" t="str">
        <f>Mail!D25</f>
        <v>suché</v>
      </c>
      <c r="E29" s="49">
        <f>Mail!E25</f>
        <v>13</v>
      </c>
      <c r="F29" s="49">
        <f>Mail!F25</f>
        <v>0.2</v>
      </c>
      <c r="G29" s="49">
        <f>Mail!G25</f>
        <v>4.8</v>
      </c>
      <c r="H29" s="123">
        <f>Mail!H25</f>
        <v>160</v>
      </c>
      <c r="I29" s="87"/>
      <c r="J29" s="81"/>
      <c r="K29" s="73"/>
      <c r="L29" s="73"/>
    </row>
    <row r="30" spans="1:15" ht="21.75" customHeight="1" x14ac:dyDescent="0.2">
      <c r="A30" s="118" t="str">
        <f>Mail!A26</f>
        <v>Merlot</v>
      </c>
      <c r="B30" s="69">
        <f>Mail!B26</f>
        <v>2017</v>
      </c>
      <c r="C30" s="24" t="str">
        <f>IF(Mail!C26="moravské zemské víno","MZV",Mail!C26)</f>
        <v>MZV</v>
      </c>
      <c r="D30" s="51" t="str">
        <f>Mail!D26</f>
        <v>suché</v>
      </c>
      <c r="E30" s="51">
        <f>Mail!E26</f>
        <v>12.5</v>
      </c>
      <c r="F30" s="51">
        <f>Mail!F26</f>
        <v>0.1</v>
      </c>
      <c r="G30" s="51">
        <f>Mail!G26</f>
        <v>5.7</v>
      </c>
      <c r="H30" s="124">
        <f>Mail!H26</f>
        <v>180</v>
      </c>
      <c r="I30" s="87"/>
      <c r="J30" s="81"/>
      <c r="K30" s="73"/>
      <c r="L30" s="73"/>
    </row>
    <row r="31" spans="1:15" ht="21.75" customHeight="1" x14ac:dyDescent="0.2">
      <c r="A31" s="118" t="str">
        <f>Mail!A27</f>
        <v>André</v>
      </c>
      <c r="B31" s="69">
        <f>Mail!B27</f>
        <v>2017</v>
      </c>
      <c r="C31" s="51" t="str">
        <f>IF(Mail!C27="moravské zemské víno","MZV",Mail!C27)</f>
        <v>MZV</v>
      </c>
      <c r="D31" s="51" t="str">
        <f>Mail!D27</f>
        <v>suché</v>
      </c>
      <c r="E31" s="51">
        <f>Mail!E27</f>
        <v>13</v>
      </c>
      <c r="F31" s="51">
        <f>Mail!F27</f>
        <v>0</v>
      </c>
      <c r="G31" s="51">
        <f>Mail!G27</f>
        <v>6.2</v>
      </c>
      <c r="H31" s="124">
        <f>Mail!H27</f>
        <v>180</v>
      </c>
      <c r="I31" s="87"/>
      <c r="J31" s="81"/>
      <c r="K31" s="73"/>
      <c r="L31" s="73"/>
    </row>
    <row r="32" spans="1:15" ht="21.75" customHeight="1" thickBot="1" x14ac:dyDescent="0.25">
      <c r="A32" s="119" t="str">
        <f>Mail!A28</f>
        <v>Rulandské modré</v>
      </c>
      <c r="B32" s="48">
        <f>Mail!B28</f>
        <v>2017</v>
      </c>
      <c r="C32" s="50" t="str">
        <f>IF(Mail!C28="moravské zemské víno","MZV",Mail!C28)</f>
        <v>MZV</v>
      </c>
      <c r="D32" s="50" t="str">
        <f>Mail!D28</f>
        <v>suché</v>
      </c>
      <c r="E32" s="50">
        <f>Mail!E28</f>
        <v>12.5</v>
      </c>
      <c r="F32" s="50">
        <f>Mail!F28</f>
        <v>0.1</v>
      </c>
      <c r="G32" s="50">
        <f>Mail!G28</f>
        <v>5.3</v>
      </c>
      <c r="H32" s="125">
        <f>Mail!H28</f>
        <v>210</v>
      </c>
      <c r="I32" s="152"/>
      <c r="J32" s="88"/>
      <c r="K32" s="73"/>
      <c r="L32" s="73"/>
    </row>
    <row r="33" spans="1:12" ht="21.75" customHeight="1" thickTop="1" x14ac:dyDescent="0.2">
      <c r="A33" s="120" t="str">
        <f>Mail!A30</f>
        <v>Merlot</v>
      </c>
      <c r="B33" s="47">
        <f>Mail!B30</f>
        <v>2016</v>
      </c>
      <c r="C33" s="49" t="str">
        <f>IF(Mail!C30="moravské zemské víno","MZV",Mail!C30)</f>
        <v>MZV</v>
      </c>
      <c r="D33" s="49" t="str">
        <f>Mail!D30</f>
        <v>suché</v>
      </c>
      <c r="E33" s="49">
        <f>Mail!E30</f>
        <v>13.5</v>
      </c>
      <c r="F33" s="49">
        <f>Mail!F30</f>
        <v>0.1</v>
      </c>
      <c r="G33" s="49">
        <f>Mail!G30</f>
        <v>5</v>
      </c>
      <c r="H33" s="123">
        <f>Mail!H30</f>
        <v>160</v>
      </c>
      <c r="I33" s="153"/>
      <c r="J33" s="81"/>
      <c r="K33" s="73"/>
      <c r="L33" s="73"/>
    </row>
    <row r="34" spans="1:12" ht="21.75" customHeight="1" x14ac:dyDescent="0.2">
      <c r="A34" s="120" t="str">
        <f>Mail!A31</f>
        <v>Cabernet Moravia</v>
      </c>
      <c r="B34" s="47">
        <f>Mail!B31</f>
        <v>2016</v>
      </c>
      <c r="C34" s="49" t="str">
        <f>IF(Mail!C31="moravské zemské víno","MZV",Mail!C31)</f>
        <v>MZV</v>
      </c>
      <c r="D34" s="49" t="str">
        <f>Mail!D31</f>
        <v>suché</v>
      </c>
      <c r="E34" s="49">
        <f>Mail!E31</f>
        <v>12.5</v>
      </c>
      <c r="F34" s="49">
        <f>Mail!F31</f>
        <v>0.2</v>
      </c>
      <c r="G34" s="49">
        <f>Mail!G31</f>
        <v>5.0999999999999996</v>
      </c>
      <c r="H34" s="123">
        <f>Mail!H31</f>
        <v>160</v>
      </c>
      <c r="I34" s="87"/>
      <c r="J34" s="81"/>
      <c r="K34" s="73"/>
      <c r="L34" s="73"/>
    </row>
    <row r="35" spans="1:12" ht="21.75" customHeight="1" x14ac:dyDescent="0.2">
      <c r="A35" s="120" t="str">
        <f>Mail!A32</f>
        <v>Cabernet Sauvignon</v>
      </c>
      <c r="B35" s="47">
        <f>Mail!B32</f>
        <v>2016</v>
      </c>
      <c r="C35" s="49" t="str">
        <f>IF(Mail!C32="moravské zemské víno","MZV",Mail!C32)</f>
        <v>MZV</v>
      </c>
      <c r="D35" s="49" t="str">
        <f>Mail!D32</f>
        <v>suché</v>
      </c>
      <c r="E35" s="49">
        <f>Mail!E32</f>
        <v>11</v>
      </c>
      <c r="F35" s="49">
        <f>Mail!F32</f>
        <v>0</v>
      </c>
      <c r="G35" s="49">
        <f>Mail!G32</f>
        <v>5.5</v>
      </c>
      <c r="H35" s="123">
        <f>Mail!H32</f>
        <v>160</v>
      </c>
      <c r="I35" s="87"/>
      <c r="J35" s="81"/>
      <c r="K35" s="73"/>
      <c r="L35" s="73"/>
    </row>
    <row r="36" spans="1:12" ht="21.75" customHeight="1" x14ac:dyDescent="0.2">
      <c r="A36" s="121" t="str">
        <f>Mail!A33</f>
        <v>André</v>
      </c>
      <c r="B36" s="25">
        <f>Mail!B33</f>
        <v>2016</v>
      </c>
      <c r="C36" s="51" t="str">
        <f>IF(Mail!C33="moravské zemské víno","MZV",Mail!C33)</f>
        <v>MZV</v>
      </c>
      <c r="D36" s="51" t="str">
        <f>Mail!D33</f>
        <v>suché</v>
      </c>
      <c r="E36" s="51">
        <f>Mail!E33</f>
        <v>12.5</v>
      </c>
      <c r="F36" s="51">
        <f>Mail!F33</f>
        <v>0.2</v>
      </c>
      <c r="G36" s="51">
        <f>Mail!G33</f>
        <v>5.9</v>
      </c>
      <c r="H36" s="124">
        <f>Mail!H33</f>
        <v>160</v>
      </c>
      <c r="I36" s="98"/>
      <c r="J36" s="99"/>
      <c r="K36" s="73"/>
      <c r="L36" s="73"/>
    </row>
    <row r="37" spans="1:12" ht="21.75" customHeight="1" thickBot="1" x14ac:dyDescent="0.25">
      <c r="A37" s="122" t="str">
        <f>Mail!A34</f>
        <v>Pinot-Frankovka</v>
      </c>
      <c r="B37" s="48">
        <f>Mail!B34</f>
        <v>2016</v>
      </c>
      <c r="C37" s="50" t="str">
        <f>IF(Mail!C34="moravské zemské víno","MZV",Mail!C34)</f>
        <v>MZV</v>
      </c>
      <c r="D37" s="50" t="str">
        <f>Mail!D34</f>
        <v>suché</v>
      </c>
      <c r="E37" s="50">
        <f>Mail!E34</f>
        <v>12.5</v>
      </c>
      <c r="F37" s="50">
        <f>Mail!F34</f>
        <v>0.2</v>
      </c>
      <c r="G37" s="50">
        <f>Mail!G34</f>
        <v>5.6</v>
      </c>
      <c r="H37" s="125">
        <f>Mail!H34</f>
        <v>210</v>
      </c>
      <c r="I37" s="104"/>
      <c r="J37" s="84"/>
      <c r="K37" s="73"/>
      <c r="L37" s="73"/>
    </row>
    <row r="38" spans="1:12" ht="21.75" customHeight="1" thickTop="1" thickBot="1" x14ac:dyDescent="0.25">
      <c r="A38" s="135" t="str">
        <f>Mail!A36</f>
        <v>Cabernet Sauvignon</v>
      </c>
      <c r="B38" s="136">
        <f>Mail!B36</f>
        <v>2015</v>
      </c>
      <c r="C38" s="137" t="str">
        <f>IF(Mail!C36="moravské zemské víno","MZV",Mail!C36)</f>
        <v>pozdní sběr</v>
      </c>
      <c r="D38" s="138" t="str">
        <f>Mail!D36</f>
        <v>suché</v>
      </c>
      <c r="E38" s="138">
        <f>Mail!E36</f>
        <v>12.5</v>
      </c>
      <c r="F38" s="138">
        <f>Mail!F36</f>
        <v>0.2</v>
      </c>
      <c r="G38" s="138">
        <f>Mail!G36</f>
        <v>4.9000000000000004</v>
      </c>
      <c r="H38" s="139">
        <f>Mail!H36</f>
        <v>180</v>
      </c>
      <c r="I38" s="157"/>
      <c r="J38" s="140"/>
      <c r="K38" s="73"/>
      <c r="L38" s="73"/>
    </row>
    <row r="39" spans="1:12" ht="21.75" customHeight="1" thickTop="1" x14ac:dyDescent="0.2">
      <c r="A39" s="109"/>
      <c r="B39" s="109"/>
      <c r="C39" s="109"/>
      <c r="D39" s="109"/>
      <c r="E39" s="109"/>
      <c r="F39" s="109"/>
      <c r="G39" s="109"/>
      <c r="H39" s="110" t="s">
        <v>27</v>
      </c>
      <c r="I39" s="111"/>
      <c r="J39" s="112"/>
    </row>
    <row r="41" spans="1:12" x14ac:dyDescent="0.2">
      <c r="C41" s="108"/>
    </row>
    <row r="44" spans="1:12" x14ac:dyDescent="0.2">
      <c r="F44" s="38"/>
    </row>
    <row r="45" spans="1:12" x14ac:dyDescent="0.2">
      <c r="F45" s="38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70866141732283472" top="1.1811023622047245" bottom="0.78740157480314965" header="0.11811023622047245" footer="7.874015748031496E-2"/>
  <pageSetup paperSize="9" scale="82" orientation="portrait" r:id="rId1"/>
  <headerFooter>
    <oddHeader>&amp;L&amp;G</oddHeader>
    <oddFooter>&amp;LRadek Sedláček&amp;C+420 724 916 004                      radek@sedlacekkurdejov.cz&amp;Rwww.sedlacekkurdejov.cz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opLeftCell="A22" workbookViewId="0">
      <selection activeCell="A26" sqref="A26:XFD26"/>
    </sheetView>
  </sheetViews>
  <sheetFormatPr defaultRowHeight="15" x14ac:dyDescent="0.3"/>
  <cols>
    <col min="1" max="1" width="21.85546875" style="19" customWidth="1"/>
    <col min="2" max="2" width="8.7109375" style="17" customWidth="1"/>
    <col min="3" max="3" width="25.7109375" style="17" customWidth="1"/>
    <col min="4" max="4" width="10" style="18" customWidth="1"/>
    <col min="5" max="7" width="9.140625" style="18"/>
    <col min="8" max="16384" width="9.140625" style="17"/>
  </cols>
  <sheetData>
    <row r="1" spans="1:8" x14ac:dyDescent="0.3">
      <c r="A1" s="287" t="s">
        <v>0</v>
      </c>
      <c r="B1" s="289" t="s">
        <v>1</v>
      </c>
      <c r="C1" s="285" t="s">
        <v>2</v>
      </c>
      <c r="D1" s="289" t="s">
        <v>3</v>
      </c>
      <c r="E1" s="285" t="s">
        <v>22</v>
      </c>
      <c r="F1" s="285" t="s">
        <v>23</v>
      </c>
      <c r="G1" s="285" t="s">
        <v>6</v>
      </c>
      <c r="H1" s="283" t="s">
        <v>15</v>
      </c>
    </row>
    <row r="2" spans="1:8" ht="28.5" customHeight="1" thickBot="1" x14ac:dyDescent="0.35">
      <c r="A2" s="288"/>
      <c r="B2" s="290"/>
      <c r="C2" s="286"/>
      <c r="D2" s="290"/>
      <c r="E2" s="286"/>
      <c r="F2" s="286"/>
      <c r="G2" s="286"/>
      <c r="H2" s="284"/>
    </row>
    <row r="3" spans="1:8" ht="20.25" customHeight="1" thickTop="1" x14ac:dyDescent="0.3">
      <c r="A3" s="55" t="str">
        <f>Mail!A3</f>
        <v>Frizzante</v>
      </c>
      <c r="B3" s="56">
        <f>Mail!B3</f>
        <v>2019</v>
      </c>
      <c r="C3" s="57" t="str">
        <f>Mail!C3</f>
        <v>moravské zemské víno</v>
      </c>
      <c r="D3" s="56" t="str">
        <f>Mail!D3</f>
        <v>polosuché</v>
      </c>
      <c r="E3" s="57">
        <f>Mail!E3</f>
        <v>12.5</v>
      </c>
      <c r="F3" s="57">
        <f>Mail!F3</f>
        <v>11.8</v>
      </c>
      <c r="G3" s="57">
        <f>Mail!G3</f>
        <v>7.1</v>
      </c>
      <c r="H3" s="58">
        <f>Mail!H3</f>
        <v>150</v>
      </c>
    </row>
    <row r="4" spans="1:8" ht="20.25" customHeight="1" x14ac:dyDescent="0.3">
      <c r="A4" s="55" t="str">
        <f>Mail!A4</f>
        <v>Steinberg</v>
      </c>
      <c r="B4" s="56">
        <f>Mail!B4</f>
        <v>2019</v>
      </c>
      <c r="C4" s="57" t="str">
        <f>Mail!C4</f>
        <v>moravské zemské víno</v>
      </c>
      <c r="D4" s="56" t="str">
        <f>Mail!D4</f>
        <v>suché</v>
      </c>
      <c r="E4" s="57">
        <f>Mail!E4</f>
        <v>12.5</v>
      </c>
      <c r="F4" s="57">
        <f>Mail!F4</f>
        <v>3.9</v>
      </c>
      <c r="G4" s="57">
        <f>Mail!G4</f>
        <v>6.2</v>
      </c>
      <c r="H4" s="58">
        <f>Mail!H4</f>
        <v>170</v>
      </c>
    </row>
    <row r="5" spans="1:8" ht="20.25" customHeight="1" x14ac:dyDescent="0.3">
      <c r="A5" s="55" t="str">
        <f>Mail!A5</f>
        <v>Veltlínské zelené</v>
      </c>
      <c r="B5" s="56">
        <f>Mail!B5</f>
        <v>2019</v>
      </c>
      <c r="C5" s="57" t="str">
        <f>Mail!C5</f>
        <v>kabinet</v>
      </c>
      <c r="D5" s="56" t="str">
        <f>Mail!D5</f>
        <v>suché</v>
      </c>
      <c r="E5" s="57">
        <f>Mail!E5</f>
        <v>11.5</v>
      </c>
      <c r="F5" s="57">
        <f>Mail!F5</f>
        <v>5</v>
      </c>
      <c r="G5" s="57">
        <f>Mail!G5</f>
        <v>6.2</v>
      </c>
      <c r="H5" s="58">
        <f>Mail!H5</f>
        <v>160</v>
      </c>
    </row>
    <row r="6" spans="1:8" ht="20.25" customHeight="1" x14ac:dyDescent="0.3">
      <c r="A6" s="55" t="str">
        <f>Mail!A6</f>
        <v>Neuburské</v>
      </c>
      <c r="B6" s="56">
        <f>Mail!B6</f>
        <v>2019</v>
      </c>
      <c r="C6" s="57" t="str">
        <f>Mail!C6</f>
        <v>kabinet</v>
      </c>
      <c r="D6" s="56" t="str">
        <f>Mail!D6</f>
        <v>suché</v>
      </c>
      <c r="E6" s="57">
        <f>Mail!E6</f>
        <v>11.5</v>
      </c>
      <c r="F6" s="57">
        <f>Mail!F6</f>
        <v>4.5999999999999996</v>
      </c>
      <c r="G6" s="57">
        <f>Mail!G6</f>
        <v>5.9</v>
      </c>
      <c r="H6" s="58">
        <f>Mail!H6</f>
        <v>180</v>
      </c>
    </row>
    <row r="7" spans="1:8" ht="20.25" customHeight="1" x14ac:dyDescent="0.3">
      <c r="A7" s="55" t="str">
        <f>Mail!A7</f>
        <v>Ryzlink vlašský</v>
      </c>
      <c r="B7" s="56">
        <f>Mail!B7</f>
        <v>2019</v>
      </c>
      <c r="C7" s="57" t="str">
        <f>Mail!C7</f>
        <v>moravské zemské víno</v>
      </c>
      <c r="D7" s="56" t="str">
        <f>Mail!D7</f>
        <v>suché</v>
      </c>
      <c r="E7" s="57">
        <f>Mail!E7</f>
        <v>12</v>
      </c>
      <c r="F7" s="57">
        <f>Mail!F7</f>
        <v>7.4</v>
      </c>
      <c r="G7" s="57">
        <f>Mail!G7</f>
        <v>6.8</v>
      </c>
      <c r="H7" s="58">
        <f>Mail!H7</f>
        <v>160</v>
      </c>
    </row>
    <row r="8" spans="1:8" ht="20.25" customHeight="1" x14ac:dyDescent="0.3">
      <c r="A8" s="55" t="str">
        <f>Mail!A8</f>
        <v>Rulandské šedé</v>
      </c>
      <c r="B8" s="56">
        <f>Mail!B8</f>
        <v>2019</v>
      </c>
      <c r="C8" s="57" t="str">
        <f>Mail!C8</f>
        <v>pozdní sběr</v>
      </c>
      <c r="D8" s="56" t="str">
        <f>Mail!D8</f>
        <v>suché</v>
      </c>
      <c r="E8" s="57">
        <f>Mail!E8</f>
        <v>13.5</v>
      </c>
      <c r="F8" s="57">
        <f>Mail!F8</f>
        <v>7.6</v>
      </c>
      <c r="G8" s="57">
        <f>Mail!G8</f>
        <v>5.9</v>
      </c>
      <c r="H8" s="58">
        <f>Mail!H8</f>
        <v>180</v>
      </c>
    </row>
    <row r="9" spans="1:8" ht="20.25" customHeight="1" x14ac:dyDescent="0.3">
      <c r="A9" s="208" t="str">
        <f>Mail!A9</f>
        <v>Rosé 5</v>
      </c>
      <c r="B9" s="56">
        <f>Mail!B9</f>
        <v>2019</v>
      </c>
      <c r="C9" s="57" t="str">
        <f>Mail!C9</f>
        <v>moravské zemské víno</v>
      </c>
      <c r="D9" s="56" t="str">
        <f>Mail!D9</f>
        <v>suché</v>
      </c>
      <c r="E9" s="57">
        <f>Mail!E9</f>
        <v>12</v>
      </c>
      <c r="F9" s="57">
        <f>Mail!F9</f>
        <v>4.9000000000000004</v>
      </c>
      <c r="G9" s="57">
        <f>Mail!G9</f>
        <v>6.2</v>
      </c>
      <c r="H9" s="58">
        <f>Mail!H9</f>
        <v>180</v>
      </c>
    </row>
    <row r="10" spans="1:8" ht="20.25" customHeight="1" x14ac:dyDescent="0.3">
      <c r="A10" s="89" t="str">
        <f>Mail!A10</f>
        <v>Modrý Portugal</v>
      </c>
      <c r="B10" s="56">
        <f>Mail!B10</f>
        <v>2019</v>
      </c>
      <c r="C10" s="57" t="str">
        <f>Mail!C10</f>
        <v>moravské zemské víno</v>
      </c>
      <c r="D10" s="56" t="str">
        <f>Mail!D10</f>
        <v>suché</v>
      </c>
      <c r="E10" s="57">
        <f>Mail!E10</f>
        <v>13.5</v>
      </c>
      <c r="F10" s="57">
        <f>Mail!F10</f>
        <v>0</v>
      </c>
      <c r="G10" s="57">
        <f>Mail!G10</f>
        <v>5</v>
      </c>
      <c r="H10" s="58">
        <f>Mail!H10</f>
        <v>160</v>
      </c>
    </row>
    <row r="11" spans="1:8" ht="20.25" customHeight="1" x14ac:dyDescent="0.3">
      <c r="A11" s="89" t="str">
        <f>Mail!A11</f>
        <v>Dornfelder</v>
      </c>
      <c r="B11" s="56">
        <f>Mail!B11</f>
        <v>2019</v>
      </c>
      <c r="C11" s="57" t="str">
        <f>Mail!C11</f>
        <v>moravské zemské víno</v>
      </c>
      <c r="D11" s="56" t="str">
        <f>Mail!D11</f>
        <v>suché</v>
      </c>
      <c r="E11" s="57">
        <f>Mail!E11</f>
        <v>13</v>
      </c>
      <c r="F11" s="57">
        <f>Mail!F11</f>
        <v>0.2</v>
      </c>
      <c r="G11" s="57">
        <f>Mail!G11</f>
        <v>5.3</v>
      </c>
      <c r="H11" s="58">
        <f>Mail!H11</f>
        <v>180</v>
      </c>
    </row>
    <row r="12" spans="1:8" ht="20.25" customHeight="1" x14ac:dyDescent="0.3">
      <c r="A12" s="89" t="str">
        <f>Mail!A12</f>
        <v>Strassberg</v>
      </c>
      <c r="B12" s="56">
        <f>Mail!B12</f>
        <v>2019</v>
      </c>
      <c r="C12" s="57" t="str">
        <f>Mail!C12</f>
        <v>moravské zemské víno</v>
      </c>
      <c r="D12" s="56" t="str">
        <f>Mail!D12</f>
        <v>suché</v>
      </c>
      <c r="E12" s="57">
        <f>Mail!E12</f>
        <v>12.5</v>
      </c>
      <c r="F12" s="57">
        <f>Mail!F12</f>
        <v>0</v>
      </c>
      <c r="G12" s="57">
        <f>Mail!G12</f>
        <v>5.4</v>
      </c>
      <c r="H12" s="58">
        <f>Mail!H12</f>
        <v>160</v>
      </c>
    </row>
    <row r="13" spans="1:8" ht="20.25" customHeight="1" x14ac:dyDescent="0.3">
      <c r="A13" s="89" t="str">
        <f>Mail!A13</f>
        <v>Merlot</v>
      </c>
      <c r="B13" s="56">
        <f>Mail!B13</f>
        <v>2019</v>
      </c>
      <c r="C13" s="57" t="str">
        <f>Mail!C13</f>
        <v>výběr z hroznů</v>
      </c>
      <c r="D13" s="56" t="str">
        <f>Mail!D13</f>
        <v>suché</v>
      </c>
      <c r="E13" s="57">
        <f>Mail!E13</f>
        <v>13.5</v>
      </c>
      <c r="F13" s="57">
        <f>Mail!F13</f>
        <v>0.4</v>
      </c>
      <c r="G13" s="57">
        <f>Mail!G13</f>
        <v>5.3</v>
      </c>
      <c r="H13" s="58">
        <f>Mail!H13</f>
        <v>210</v>
      </c>
    </row>
    <row r="14" spans="1:8" ht="20.25" customHeight="1" thickBot="1" x14ac:dyDescent="0.35">
      <c r="A14" s="207" t="str">
        <f>Mail!A14</f>
        <v>André</v>
      </c>
      <c r="B14" s="204">
        <f>Mail!B14</f>
        <v>2019</v>
      </c>
      <c r="C14" s="205" t="str">
        <f>Mail!C14</f>
        <v>moravské zemské víno</v>
      </c>
      <c r="D14" s="204" t="str">
        <f>Mail!D14</f>
        <v>suché</v>
      </c>
      <c r="E14" s="205">
        <f>Mail!E14</f>
        <v>12.5</v>
      </c>
      <c r="F14" s="205">
        <f>Mail!F14</f>
        <v>0.1</v>
      </c>
      <c r="G14" s="205">
        <f>Mail!G14</f>
        <v>5.8</v>
      </c>
      <c r="H14" s="206">
        <f>Mail!H14</f>
        <v>180</v>
      </c>
    </row>
    <row r="15" spans="1:8" ht="20.25" customHeight="1" thickTop="1" x14ac:dyDescent="0.3">
      <c r="A15" s="55" t="str">
        <f>Mail!A15</f>
        <v>Cuvée Růženy</v>
      </c>
      <c r="B15" s="56">
        <f>Mail!B15</f>
        <v>2018</v>
      </c>
      <c r="C15" s="57" t="str">
        <f>Mail!C15</f>
        <v>moravské zemské víno</v>
      </c>
      <c r="D15" s="56" t="str">
        <f>Mail!D15</f>
        <v>suché</v>
      </c>
      <c r="E15" s="57">
        <f>Mail!E15</f>
        <v>12</v>
      </c>
      <c r="F15" s="57">
        <f>Mail!F15</f>
        <v>1.9</v>
      </c>
      <c r="G15" s="57">
        <f>Mail!G15</f>
        <v>5.0999999999999996</v>
      </c>
      <c r="H15" s="58">
        <f>Mail!H15</f>
        <v>150</v>
      </c>
    </row>
    <row r="16" spans="1:8" ht="20.25" customHeight="1" x14ac:dyDescent="0.3">
      <c r="A16" s="55" t="str">
        <f>Mail!A16</f>
        <v>Steinberg</v>
      </c>
      <c r="B16" s="56">
        <f>Mail!B16</f>
        <v>2018</v>
      </c>
      <c r="C16" s="57" t="str">
        <f>Mail!C16</f>
        <v>moravské zemské víno</v>
      </c>
      <c r="D16" s="56" t="str">
        <f>Mail!D16</f>
        <v>suché</v>
      </c>
      <c r="E16" s="57">
        <f>Mail!E16</f>
        <v>12.5</v>
      </c>
      <c r="F16" s="57">
        <f>Mail!F16</f>
        <v>1.4</v>
      </c>
      <c r="G16" s="57">
        <f>Mail!G16</f>
        <v>5.3</v>
      </c>
      <c r="H16" s="58">
        <f>Mail!H16</f>
        <v>170</v>
      </c>
    </row>
    <row r="17" spans="1:18" ht="20.25" customHeight="1" x14ac:dyDescent="0.3">
      <c r="A17" s="55" t="str">
        <f>Mail!A17</f>
        <v>Neuburské</v>
      </c>
      <c r="B17" s="56">
        <f>Mail!B17</f>
        <v>2018</v>
      </c>
      <c r="C17" s="57" t="str">
        <f>Mail!C17</f>
        <v>kabinet</v>
      </c>
      <c r="D17" s="56" t="str">
        <f>Mail!D17</f>
        <v>suché</v>
      </c>
      <c r="E17" s="57">
        <f>Mail!E17</f>
        <v>11.5</v>
      </c>
      <c r="F17" s="57">
        <f>Mail!F17</f>
        <v>4.5999999999999996</v>
      </c>
      <c r="G17" s="57">
        <f>Mail!G17</f>
        <v>6.1</v>
      </c>
      <c r="H17" s="58">
        <f>Mail!H17</f>
        <v>180</v>
      </c>
    </row>
    <row r="18" spans="1:18" ht="20.25" customHeight="1" x14ac:dyDescent="0.3">
      <c r="A18" s="55" t="str">
        <f>Mail!A18</f>
        <v>Rulandské šedé</v>
      </c>
      <c r="B18" s="56">
        <f>Mail!B18</f>
        <v>2018</v>
      </c>
      <c r="C18" s="57" t="str">
        <f>Mail!C18</f>
        <v>pozdní sběr</v>
      </c>
      <c r="D18" s="56" t="str">
        <f>Mail!D18</f>
        <v>suché</v>
      </c>
      <c r="E18" s="57">
        <f>Mail!E18</f>
        <v>12</v>
      </c>
      <c r="F18" s="57">
        <f>Mail!F18</f>
        <v>3.9</v>
      </c>
      <c r="G18" s="57">
        <f>Mail!G18</f>
        <v>5.6</v>
      </c>
      <c r="H18" s="58">
        <f>Mail!H18</f>
        <v>180</v>
      </c>
    </row>
    <row r="19" spans="1:18" ht="20.25" customHeight="1" x14ac:dyDescent="0.3">
      <c r="A19" s="208" t="str">
        <f>Mail!A19</f>
        <v>Frizzante rosé</v>
      </c>
      <c r="B19" s="56">
        <f>Mail!B19</f>
        <v>2018</v>
      </c>
      <c r="C19" s="57" t="str">
        <f>Mail!C19</f>
        <v>moravské zemské víno</v>
      </c>
      <c r="D19" s="56" t="str">
        <f>Mail!D19</f>
        <v>suché</v>
      </c>
      <c r="E19" s="57">
        <f>Mail!E19</f>
        <v>12</v>
      </c>
      <c r="F19" s="57">
        <f>Mail!F19</f>
        <v>7.1</v>
      </c>
      <c r="G19" s="57">
        <f>Mail!G19</f>
        <v>6.6</v>
      </c>
      <c r="H19" s="58">
        <f>Mail!H19</f>
        <v>150</v>
      </c>
    </row>
    <row r="20" spans="1:18" ht="20.25" customHeight="1" x14ac:dyDescent="0.3">
      <c r="A20" s="208" t="str">
        <f>Mail!A20</f>
        <v>Ledové rosé</v>
      </c>
      <c r="B20" s="56">
        <f>Mail!B20</f>
        <v>2018</v>
      </c>
      <c r="C20" s="57" t="str">
        <f>Mail!C20</f>
        <v>moravské zemské víno</v>
      </c>
      <c r="D20" s="56" t="str">
        <f>Mail!D20</f>
        <v>suché</v>
      </c>
      <c r="E20" s="57">
        <f>Mail!E20</f>
        <v>11.5</v>
      </c>
      <c r="F20" s="57">
        <f>Mail!F20</f>
        <v>4.8</v>
      </c>
      <c r="G20" s="57">
        <f>Mail!G20</f>
        <v>6.5</v>
      </c>
      <c r="H20" s="58">
        <f>Mail!H20</f>
        <v>180</v>
      </c>
    </row>
    <row r="21" spans="1:18" ht="20.25" customHeight="1" x14ac:dyDescent="0.3">
      <c r="A21" s="208" t="str">
        <f>Mail!A21</f>
        <v>Rosé</v>
      </c>
      <c r="B21" s="56">
        <f>Mail!B21</f>
        <v>2018</v>
      </c>
      <c r="C21" s="57" t="str">
        <f>Mail!C21</f>
        <v>moravské zemské víno</v>
      </c>
      <c r="D21" s="56" t="str">
        <f>Mail!D21</f>
        <v>suché</v>
      </c>
      <c r="E21" s="57">
        <f>Mail!E21</f>
        <v>11.5</v>
      </c>
      <c r="F21" s="57">
        <f>Mail!F21</f>
        <v>0.9</v>
      </c>
      <c r="G21" s="57">
        <f>Mail!G21</f>
        <v>6.6</v>
      </c>
      <c r="H21" s="58">
        <f>Mail!H21</f>
        <v>150</v>
      </c>
    </row>
    <row r="22" spans="1:18" ht="20.25" customHeight="1" x14ac:dyDescent="0.3">
      <c r="A22" s="89" t="str">
        <f>Mail!A22</f>
        <v>Merlot</v>
      </c>
      <c r="B22" s="56">
        <f>Mail!B22</f>
        <v>2018</v>
      </c>
      <c r="C22" s="57" t="str">
        <f>Mail!C22</f>
        <v>pozdní sběr</v>
      </c>
      <c r="D22" s="56" t="str">
        <f>Mail!D22</f>
        <v>suché</v>
      </c>
      <c r="E22" s="57">
        <f>Mail!E22</f>
        <v>12.5</v>
      </c>
      <c r="F22" s="57">
        <f>Mail!F22</f>
        <v>0.3</v>
      </c>
      <c r="G22" s="57">
        <f>Mail!G22</f>
        <v>5.9</v>
      </c>
      <c r="H22" s="58">
        <f>Mail!H22</f>
        <v>180</v>
      </c>
    </row>
    <row r="23" spans="1:18" ht="20.25" customHeight="1" x14ac:dyDescent="0.3">
      <c r="A23" s="89" t="str">
        <f>Mail!A23</f>
        <v>André</v>
      </c>
      <c r="B23" s="56">
        <f>Mail!B23</f>
        <v>2018</v>
      </c>
      <c r="C23" s="57" t="str">
        <f>Mail!C23</f>
        <v>moravské zemské víno</v>
      </c>
      <c r="D23" s="56" t="str">
        <f>Mail!D23</f>
        <v>suché</v>
      </c>
      <c r="E23" s="57">
        <f>Mail!E23</f>
        <v>12</v>
      </c>
      <c r="F23" s="57">
        <f>Mail!F23</f>
        <v>0.1</v>
      </c>
      <c r="G23" s="57">
        <f>Mail!G23</f>
        <v>5.9</v>
      </c>
      <c r="H23" s="58">
        <f>Mail!H23</f>
        <v>160</v>
      </c>
    </row>
    <row r="24" spans="1:18" ht="20.25" customHeight="1" thickBot="1" x14ac:dyDescent="0.35">
      <c r="A24" s="207" t="str">
        <f>Mail!A24</f>
        <v>Pinot</v>
      </c>
      <c r="B24" s="204">
        <f>Mail!B24</f>
        <v>2018</v>
      </c>
      <c r="C24" s="205" t="str">
        <f>Mail!C24</f>
        <v>moravské zemské víno</v>
      </c>
      <c r="D24" s="204" t="str">
        <f>Mail!D24</f>
        <v>suché</v>
      </c>
      <c r="E24" s="205">
        <f>Mail!E24</f>
        <v>12.5</v>
      </c>
      <c r="F24" s="205">
        <f>Mail!F24</f>
        <v>0.1</v>
      </c>
      <c r="G24" s="205">
        <f>Mail!G24</f>
        <v>5.9</v>
      </c>
      <c r="H24" s="206">
        <f>Mail!H24</f>
        <v>230</v>
      </c>
    </row>
    <row r="25" spans="1:18" ht="19.5" customHeight="1" thickTop="1" x14ac:dyDescent="0.3">
      <c r="A25" s="89" t="str">
        <f>Mail!A25</f>
        <v>Svatovavřinecké</v>
      </c>
      <c r="B25" s="56">
        <f>Mail!B25</f>
        <v>2017</v>
      </c>
      <c r="C25" s="57" t="str">
        <f>Mail!C25</f>
        <v>moravské zemské víno</v>
      </c>
      <c r="D25" s="56" t="str">
        <f>Mail!D25</f>
        <v>suché</v>
      </c>
      <c r="E25" s="57">
        <f>Mail!E25</f>
        <v>13</v>
      </c>
      <c r="F25" s="57">
        <f>Mail!F25</f>
        <v>0.2</v>
      </c>
      <c r="G25" s="57">
        <f>Mail!G25</f>
        <v>4.8</v>
      </c>
      <c r="H25" s="58">
        <f>Mail!H25</f>
        <v>160</v>
      </c>
    </row>
    <row r="26" spans="1:18" ht="19.5" customHeight="1" x14ac:dyDescent="0.3">
      <c r="A26" s="89" t="str">
        <f>Mail!A26</f>
        <v>Merlot</v>
      </c>
      <c r="B26" s="56">
        <f>Mail!B26</f>
        <v>2017</v>
      </c>
      <c r="C26" s="57" t="str">
        <f>Mail!C26</f>
        <v>moravské zemské víno</v>
      </c>
      <c r="D26" s="56" t="str">
        <f>Mail!D26</f>
        <v>suché</v>
      </c>
      <c r="E26" s="57">
        <f>Mail!E26</f>
        <v>12.5</v>
      </c>
      <c r="F26" s="57">
        <f>Mail!F26</f>
        <v>0.1</v>
      </c>
      <c r="G26" s="57">
        <f>Mail!G26</f>
        <v>5.7</v>
      </c>
      <c r="H26" s="58">
        <f>Mail!H26</f>
        <v>180</v>
      </c>
    </row>
    <row r="27" spans="1:18" ht="19.5" customHeight="1" x14ac:dyDescent="0.3">
      <c r="A27" s="89" t="str">
        <f>Mail!A27</f>
        <v>André</v>
      </c>
      <c r="B27" s="56">
        <f>Mail!B27</f>
        <v>2017</v>
      </c>
      <c r="C27" s="57" t="str">
        <f>Mail!C27</f>
        <v>moravské zemské víno</v>
      </c>
      <c r="D27" s="56" t="str">
        <f>Mail!D27</f>
        <v>suché</v>
      </c>
      <c r="E27" s="57">
        <f>Mail!E27</f>
        <v>13</v>
      </c>
      <c r="F27" s="57">
        <f>Mail!F27</f>
        <v>0</v>
      </c>
      <c r="G27" s="57">
        <f>Mail!G27</f>
        <v>6.2</v>
      </c>
      <c r="H27" s="58">
        <f>Mail!H27</f>
        <v>180</v>
      </c>
    </row>
    <row r="28" spans="1:18" ht="19.5" customHeight="1" thickBot="1" x14ac:dyDescent="0.35">
      <c r="A28" s="90" t="str">
        <f>Mail!A28</f>
        <v>Rulandské modré</v>
      </c>
      <c r="B28" s="91">
        <f>Mail!B28</f>
        <v>2017</v>
      </c>
      <c r="C28" s="92" t="str">
        <f>Mail!C28</f>
        <v>moravské zemské víno</v>
      </c>
      <c r="D28" s="91" t="str">
        <f>Mail!D28</f>
        <v>suché</v>
      </c>
      <c r="E28" s="92">
        <f>Mail!E28</f>
        <v>12.5</v>
      </c>
      <c r="F28" s="92">
        <f>Mail!F28</f>
        <v>0.1</v>
      </c>
      <c r="G28" s="92">
        <f>Mail!G28</f>
        <v>5.3</v>
      </c>
      <c r="H28" s="93">
        <f>Mail!H28</f>
        <v>210</v>
      </c>
    </row>
    <row r="29" spans="1:18" ht="19.5" customHeight="1" thickTop="1" x14ac:dyDescent="0.3">
      <c r="A29" s="29" t="str">
        <f>Mail!A29</f>
        <v>Chardonnay chêne</v>
      </c>
      <c r="B29" s="20">
        <f>Mail!B29</f>
        <v>2016</v>
      </c>
      <c r="C29" s="20" t="str">
        <f>Mail!C29</f>
        <v>pozdní sběr</v>
      </c>
      <c r="D29" s="20" t="str">
        <f>Mail!D29</f>
        <v>suché</v>
      </c>
      <c r="E29" s="20">
        <f>Mail!E29</f>
        <v>12.5</v>
      </c>
      <c r="F29" s="20">
        <f>Mail!F29</f>
        <v>4.0999999999999996</v>
      </c>
      <c r="G29" s="20">
        <f>Mail!G29</f>
        <v>4.7</v>
      </c>
      <c r="H29" s="54">
        <f>Mail!H29</f>
        <v>180</v>
      </c>
      <c r="R29" s="146"/>
    </row>
    <row r="30" spans="1:18" ht="19.5" customHeight="1" x14ac:dyDescent="0.3">
      <c r="A30" s="59" t="str">
        <f>Mail!A30</f>
        <v>Merlot</v>
      </c>
      <c r="B30" s="20">
        <f>Mail!B30</f>
        <v>2016</v>
      </c>
      <c r="C30" s="20" t="str">
        <f>Mail!C30</f>
        <v>moravské zemské víno</v>
      </c>
      <c r="D30" s="20" t="str">
        <f>Mail!D30</f>
        <v>suché</v>
      </c>
      <c r="E30" s="20">
        <f>Mail!E30</f>
        <v>13.5</v>
      </c>
      <c r="F30" s="20">
        <f>Mail!F30</f>
        <v>0.1</v>
      </c>
      <c r="G30" s="20">
        <f>Mail!G30</f>
        <v>5</v>
      </c>
      <c r="H30" s="54">
        <f>Mail!H30</f>
        <v>160</v>
      </c>
    </row>
    <row r="31" spans="1:18" ht="19.5" customHeight="1" x14ac:dyDescent="0.3">
      <c r="A31" s="59" t="str">
        <f>Mail!A31</f>
        <v>Cabernet Moravia</v>
      </c>
      <c r="B31" s="20">
        <f>Mail!B31</f>
        <v>2016</v>
      </c>
      <c r="C31" s="20" t="str">
        <f>Mail!C31</f>
        <v>moravské zemské víno</v>
      </c>
      <c r="D31" s="20" t="str">
        <f>Mail!D31</f>
        <v>suché</v>
      </c>
      <c r="E31" s="20">
        <f>Mail!E31</f>
        <v>12.5</v>
      </c>
      <c r="F31" s="20">
        <f>Mail!F31</f>
        <v>0.2</v>
      </c>
      <c r="G31" s="20">
        <f>Mail!G31</f>
        <v>5.0999999999999996</v>
      </c>
      <c r="H31" s="54">
        <f>Mail!H31</f>
        <v>160</v>
      </c>
    </row>
    <row r="32" spans="1:18" ht="19.5" customHeight="1" x14ac:dyDescent="0.3">
      <c r="A32" s="59" t="str">
        <f>Mail!A32</f>
        <v>Cabernet Sauvignon</v>
      </c>
      <c r="B32" s="20">
        <f>Mail!B32</f>
        <v>2016</v>
      </c>
      <c r="C32" s="20" t="str">
        <f>Mail!C32</f>
        <v>moravské zemské víno</v>
      </c>
      <c r="D32" s="20" t="str">
        <f>Mail!D32</f>
        <v>suché</v>
      </c>
      <c r="E32" s="20">
        <f>Mail!E32</f>
        <v>11</v>
      </c>
      <c r="F32" s="20">
        <f>Mail!F32</f>
        <v>0</v>
      </c>
      <c r="G32" s="20">
        <f>Mail!G32</f>
        <v>5.5</v>
      </c>
      <c r="H32" s="54">
        <f>Mail!H32</f>
        <v>160</v>
      </c>
    </row>
    <row r="33" spans="1:8" ht="19.5" customHeight="1" x14ac:dyDescent="0.3">
      <c r="A33" s="105" t="str">
        <f>Mail!A33</f>
        <v>André</v>
      </c>
      <c r="B33" s="106">
        <f>Mail!B33</f>
        <v>2016</v>
      </c>
      <c r="C33" s="106" t="str">
        <f>Mail!C33</f>
        <v>moravské zemské víno</v>
      </c>
      <c r="D33" s="106" t="str">
        <f>Mail!D33</f>
        <v>suché</v>
      </c>
      <c r="E33" s="106">
        <f>Mail!E33</f>
        <v>12.5</v>
      </c>
      <c r="F33" s="106">
        <f>Mail!F33</f>
        <v>0.2</v>
      </c>
      <c r="G33" s="106">
        <f>Mail!G33</f>
        <v>5.9</v>
      </c>
      <c r="H33" s="107">
        <f>Mail!H33</f>
        <v>160</v>
      </c>
    </row>
    <row r="34" spans="1:8" ht="19.5" customHeight="1" thickBot="1" x14ac:dyDescent="0.35">
      <c r="A34" s="27" t="str">
        <f>Mail!A34</f>
        <v>Pinot-Frankovka</v>
      </c>
      <c r="B34" s="21">
        <f>Mail!B34</f>
        <v>2016</v>
      </c>
      <c r="C34" s="21" t="str">
        <f>Mail!C34</f>
        <v>moravské zemské víno</v>
      </c>
      <c r="D34" s="21" t="str">
        <f>Mail!D34</f>
        <v>suché</v>
      </c>
      <c r="E34" s="21">
        <f>Mail!E34</f>
        <v>12.5</v>
      </c>
      <c r="F34" s="21">
        <f>Mail!F34</f>
        <v>0.2</v>
      </c>
      <c r="G34" s="21">
        <f>Mail!G34</f>
        <v>5.6</v>
      </c>
      <c r="H34" s="31">
        <f>Mail!H34</f>
        <v>210</v>
      </c>
    </row>
    <row r="35" spans="1:8" ht="19.5" customHeight="1" thickTop="1" x14ac:dyDescent="0.3">
      <c r="A35" s="28" t="str">
        <f>Mail!A35</f>
        <v>Chardonnay sur lie 1</v>
      </c>
      <c r="B35" s="16">
        <f>Mail!B35</f>
        <v>2015</v>
      </c>
      <c r="C35" s="16" t="str">
        <f>Mail!C35</f>
        <v>moravské zemské víno</v>
      </c>
      <c r="D35" s="16" t="str">
        <f>Mail!D35</f>
        <v>suché</v>
      </c>
      <c r="E35" s="16">
        <f>Mail!E35</f>
        <v>13.5</v>
      </c>
      <c r="F35" s="16">
        <f>Mail!F35</f>
        <v>5.3</v>
      </c>
      <c r="G35" s="16">
        <f>Mail!G35</f>
        <v>6.9</v>
      </c>
      <c r="H35" s="30">
        <f>Mail!H35</f>
        <v>180</v>
      </c>
    </row>
    <row r="36" spans="1:8" ht="19.5" customHeight="1" x14ac:dyDescent="0.3">
      <c r="A36" s="26" t="str">
        <f>Mail!A36</f>
        <v>Cabernet Sauvignon</v>
      </c>
      <c r="B36" s="16">
        <f>Mail!B36</f>
        <v>2015</v>
      </c>
      <c r="C36" s="16" t="str">
        <f>Mail!C36</f>
        <v>pozdní sběr</v>
      </c>
      <c r="D36" s="16" t="str">
        <f>Mail!D36</f>
        <v>suché</v>
      </c>
      <c r="E36" s="16">
        <f>Mail!E36</f>
        <v>12.5</v>
      </c>
      <c r="F36" s="16">
        <f>Mail!F36</f>
        <v>0.2</v>
      </c>
      <c r="G36" s="16">
        <f>Mail!G36</f>
        <v>4.9000000000000004</v>
      </c>
      <c r="H36" s="30">
        <f>Mail!H36</f>
        <v>180</v>
      </c>
    </row>
    <row r="37" spans="1:8" ht="19.5" customHeight="1" x14ac:dyDescent="0.3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Mail</vt:lpstr>
      <vt:lpstr>Sklep na šířku</vt:lpstr>
      <vt:lpstr>Sklep na výšku</vt:lpstr>
      <vt:lpstr>Web</vt:lpstr>
      <vt:lpstr>Mail!Oblast_tisku</vt:lpstr>
      <vt:lpstr>'Sklep na šířku'!Oblast_tisku</vt:lpstr>
      <vt:lpstr>'Sklep na výšku'!Oblast_tisku</vt:lpstr>
      <vt:lpstr>Web!Oblast_tisku</vt:lpstr>
    </vt:vector>
  </TitlesOfParts>
  <Company>SVE Hustopeče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Radek</cp:lastModifiedBy>
  <cp:lastPrinted>2020-08-30T12:39:12Z</cp:lastPrinted>
  <dcterms:created xsi:type="dcterms:W3CDTF">2009-11-23T13:15:15Z</dcterms:created>
  <dcterms:modified xsi:type="dcterms:W3CDTF">2020-08-30T12:41:25Z</dcterms:modified>
</cp:coreProperties>
</file>